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3\"/>
    </mc:Choice>
  </mc:AlternateContent>
  <bookViews>
    <workbookView xWindow="0" yWindow="0" windowWidth="22365" windowHeight="7740" activeTab="1"/>
  </bookViews>
  <sheets>
    <sheet name="Лист1" sheetId="1" r:id="rId1"/>
    <sheet name="01.10.2013" sheetId="2" r:id="rId2"/>
  </sheets>
  <definedNames>
    <definedName name="_xlnm.Print_Area" localSheetId="1">'01.10.2013'!$A$1:$I$246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E8" i="2" s="1"/>
  <c r="F9" i="2"/>
  <c r="G9" i="2"/>
  <c r="G8" i="2" s="1"/>
  <c r="H9" i="2"/>
  <c r="I9" i="2"/>
  <c r="H10" i="2"/>
  <c r="I10" i="2"/>
  <c r="H11" i="2"/>
  <c r="I11" i="2"/>
  <c r="D12" i="2"/>
  <c r="E12" i="2"/>
  <c r="H12" i="2" s="1"/>
  <c r="F12" i="2"/>
  <c r="G12" i="2"/>
  <c r="I12" i="2"/>
  <c r="H13" i="2"/>
  <c r="I13" i="2"/>
  <c r="H14" i="2"/>
  <c r="I14" i="2"/>
  <c r="H15" i="2"/>
  <c r="I15" i="2"/>
  <c r="D19" i="2"/>
  <c r="D18" i="2" s="1"/>
  <c r="E19" i="2"/>
  <c r="E18" i="2" s="1"/>
  <c r="F19" i="2"/>
  <c r="F18" i="2" s="1"/>
  <c r="G19" i="2"/>
  <c r="G18" i="2" s="1"/>
  <c r="I19" i="2"/>
  <c r="H20" i="2"/>
  <c r="I20" i="2"/>
  <c r="H21" i="2"/>
  <c r="I21" i="2"/>
  <c r="D22" i="2"/>
  <c r="E22" i="2"/>
  <c r="F22" i="2"/>
  <c r="G22" i="2"/>
  <c r="H22" i="2" s="1"/>
  <c r="H23" i="2"/>
  <c r="I23" i="2"/>
  <c r="D24" i="2"/>
  <c r="E24" i="2"/>
  <c r="H24" i="2" s="1"/>
  <c r="F24" i="2"/>
  <c r="G24" i="2"/>
  <c r="I24" i="2"/>
  <c r="H26" i="2"/>
  <c r="I26" i="2"/>
  <c r="D27" i="2"/>
  <c r="E27" i="2"/>
  <c r="F27" i="2"/>
  <c r="G27" i="2"/>
  <c r="H27" i="2"/>
  <c r="H29" i="2"/>
  <c r="I29" i="2"/>
  <c r="H32" i="2"/>
  <c r="I32" i="2"/>
  <c r="D33" i="2"/>
  <c r="E33" i="2"/>
  <c r="H33" i="2" s="1"/>
  <c r="F33" i="2"/>
  <c r="I33" i="2" s="1"/>
  <c r="G33" i="2"/>
  <c r="H35" i="2"/>
  <c r="I35" i="2"/>
  <c r="D39" i="2"/>
  <c r="E39" i="2"/>
  <c r="E37" i="2" s="1"/>
  <c r="E36" i="2" s="1"/>
  <c r="F39" i="2"/>
  <c r="G39" i="2"/>
  <c r="G37" i="2" s="1"/>
  <c r="I39" i="2"/>
  <c r="H40" i="2"/>
  <c r="I40" i="2"/>
  <c r="G41" i="2"/>
  <c r="H42" i="2"/>
  <c r="I42" i="2"/>
  <c r="H43" i="2"/>
  <c r="H44" i="2"/>
  <c r="I44" i="2"/>
  <c r="H45" i="2"/>
  <c r="I45" i="2"/>
  <c r="H46" i="2"/>
  <c r="I46" i="2"/>
  <c r="D47" i="2"/>
  <c r="D41" i="2" s="1"/>
  <c r="E47" i="2"/>
  <c r="E41" i="2" s="1"/>
  <c r="H41" i="2" s="1"/>
  <c r="F47" i="2"/>
  <c r="F41" i="2" s="1"/>
  <c r="G47" i="2"/>
  <c r="H47" i="2" s="1"/>
  <c r="H49" i="2"/>
  <c r="I49" i="2"/>
  <c r="H52" i="2"/>
  <c r="I52" i="2"/>
  <c r="H54" i="2"/>
  <c r="I54" i="2"/>
  <c r="H55" i="2"/>
  <c r="I55" i="2"/>
  <c r="H58" i="2"/>
  <c r="I58" i="2"/>
  <c r="H59" i="2"/>
  <c r="I59" i="2"/>
  <c r="H61" i="2"/>
  <c r="I61" i="2"/>
  <c r="H63" i="2"/>
  <c r="H64" i="2"/>
  <c r="I64" i="2"/>
  <c r="H65" i="2"/>
  <c r="H66" i="2"/>
  <c r="H67" i="2"/>
  <c r="I67" i="2"/>
  <c r="H68" i="2"/>
  <c r="I68" i="2"/>
  <c r="H69" i="2"/>
  <c r="I69" i="2"/>
  <c r="H70" i="2"/>
  <c r="I70" i="2"/>
  <c r="H72" i="2"/>
  <c r="I72" i="2"/>
  <c r="H73" i="2"/>
  <c r="I73" i="2"/>
  <c r="H74" i="2"/>
  <c r="I74" i="2"/>
  <c r="H76" i="2"/>
  <c r="I76" i="2"/>
  <c r="D77" i="2"/>
  <c r="E77" i="2"/>
  <c r="H77" i="2" s="1"/>
  <c r="F77" i="2"/>
  <c r="I77" i="2" s="1"/>
  <c r="G77" i="2"/>
  <c r="H78" i="2"/>
  <c r="I78" i="2"/>
  <c r="H79" i="2"/>
  <c r="I79" i="2"/>
  <c r="H80" i="2"/>
  <c r="I80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D90" i="2"/>
  <c r="E90" i="2"/>
  <c r="F90" i="2"/>
  <c r="G90" i="2"/>
  <c r="I90" i="2" s="1"/>
  <c r="H90" i="2"/>
  <c r="H91" i="2"/>
  <c r="I91" i="2"/>
  <c r="H92" i="2"/>
  <c r="D93" i="2"/>
  <c r="E93" i="2"/>
  <c r="H93" i="2" s="1"/>
  <c r="F93" i="2"/>
  <c r="G93" i="2"/>
  <c r="H94" i="2"/>
  <c r="D95" i="2"/>
  <c r="E95" i="2"/>
  <c r="H95" i="2" s="1"/>
  <c r="F95" i="2"/>
  <c r="G95" i="2"/>
  <c r="I95" i="2" s="1"/>
  <c r="H96" i="2"/>
  <c r="I96" i="2"/>
  <c r="D97" i="2"/>
  <c r="E97" i="2"/>
  <c r="F97" i="2"/>
  <c r="G97" i="2"/>
  <c r="H97" i="2"/>
  <c r="I97" i="2"/>
  <c r="H98" i="2"/>
  <c r="I98" i="2"/>
  <c r="D104" i="2"/>
  <c r="E104" i="2"/>
  <c r="F104" i="2"/>
  <c r="F223" i="2" s="1"/>
  <c r="F227" i="2" s="1"/>
  <c r="F225" i="2" s="1"/>
  <c r="F232" i="2" s="1"/>
  <c r="G104" i="2"/>
  <c r="H104" i="2" s="1"/>
  <c r="H105" i="2"/>
  <c r="I105" i="2"/>
  <c r="H109" i="2"/>
  <c r="I109" i="2"/>
  <c r="H110" i="2"/>
  <c r="I110" i="2"/>
  <c r="H111" i="2"/>
  <c r="I111" i="2"/>
  <c r="H112" i="2"/>
  <c r="I112" i="2"/>
  <c r="H114" i="2"/>
  <c r="I114" i="2"/>
  <c r="H115" i="2"/>
  <c r="I115" i="2"/>
  <c r="H116" i="2"/>
  <c r="I116" i="2"/>
  <c r="H117" i="2"/>
  <c r="I117" i="2"/>
  <c r="H118" i="2"/>
  <c r="I118" i="2"/>
  <c r="H120" i="2"/>
  <c r="I120" i="2"/>
  <c r="H121" i="2"/>
  <c r="I121" i="2"/>
  <c r="H122" i="2"/>
  <c r="I122" i="2"/>
  <c r="H123" i="2"/>
  <c r="I123" i="2"/>
  <c r="H125" i="2"/>
  <c r="H127" i="2"/>
  <c r="I127" i="2"/>
  <c r="H128" i="2"/>
  <c r="I128" i="2"/>
  <c r="H129" i="2"/>
  <c r="I129" i="2"/>
  <c r="D130" i="2"/>
  <c r="E130" i="2"/>
  <c r="F130" i="2"/>
  <c r="G130" i="2"/>
  <c r="I130" i="2" s="1"/>
  <c r="H130" i="2"/>
  <c r="H131" i="2"/>
  <c r="I131" i="2"/>
  <c r="D134" i="2"/>
  <c r="E134" i="2"/>
  <c r="E223" i="2" s="1"/>
  <c r="F134" i="2"/>
  <c r="I134" i="2" s="1"/>
  <c r="G134" i="2"/>
  <c r="H135" i="2"/>
  <c r="I135" i="2"/>
  <c r="H136" i="2"/>
  <c r="I136" i="2"/>
  <c r="D137" i="2"/>
  <c r="E137" i="2"/>
  <c r="F137" i="2"/>
  <c r="G137" i="2"/>
  <c r="I137" i="2" s="1"/>
  <c r="H137" i="2"/>
  <c r="H138" i="2"/>
  <c r="I138" i="2"/>
  <c r="H139" i="2"/>
  <c r="I139" i="2"/>
  <c r="H140" i="2"/>
  <c r="I140" i="2"/>
  <c r="I141" i="2"/>
  <c r="H142" i="2"/>
  <c r="I142" i="2"/>
  <c r="H143" i="2"/>
  <c r="I143" i="2"/>
  <c r="H144" i="2"/>
  <c r="I144" i="2"/>
  <c r="D145" i="2"/>
  <c r="E145" i="2"/>
  <c r="F145" i="2"/>
  <c r="G145" i="2"/>
  <c r="H145" i="2" s="1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D154" i="2"/>
  <c r="E154" i="2"/>
  <c r="F154" i="2"/>
  <c r="G154" i="2"/>
  <c r="H154" i="2"/>
  <c r="H155" i="2"/>
  <c r="D156" i="2"/>
  <c r="E156" i="2"/>
  <c r="F156" i="2"/>
  <c r="G156" i="2"/>
  <c r="H156" i="2"/>
  <c r="I156" i="2"/>
  <c r="H157" i="2"/>
  <c r="I157" i="2"/>
  <c r="H162" i="2"/>
  <c r="I162" i="2"/>
  <c r="H167" i="2"/>
  <c r="I167" i="2"/>
  <c r="H168" i="2"/>
  <c r="I168" i="2"/>
  <c r="H169" i="2"/>
  <c r="I169" i="2"/>
  <c r="H170" i="2"/>
  <c r="I170" i="2"/>
  <c r="H171" i="2"/>
  <c r="I171" i="2"/>
  <c r="D172" i="2"/>
  <c r="E172" i="2"/>
  <c r="F172" i="2"/>
  <c r="G172" i="2"/>
  <c r="H172" i="2" s="1"/>
  <c r="H173" i="2"/>
  <c r="I173" i="2"/>
  <c r="H178" i="2"/>
  <c r="I178" i="2"/>
  <c r="H179" i="2"/>
  <c r="I179" i="2"/>
  <c r="H180" i="2"/>
  <c r="I180" i="2"/>
  <c r="D182" i="2"/>
  <c r="E182" i="2"/>
  <c r="H182" i="2" s="1"/>
  <c r="F182" i="2"/>
  <c r="G182" i="2"/>
  <c r="I182" i="2" s="1"/>
  <c r="I183" i="2"/>
  <c r="H188" i="2"/>
  <c r="I188" i="2"/>
  <c r="H198" i="2"/>
  <c r="I198" i="2"/>
  <c r="H199" i="2"/>
  <c r="I199" i="2"/>
  <c r="H200" i="2"/>
  <c r="I200" i="2"/>
  <c r="H201" i="2"/>
  <c r="I201" i="2"/>
  <c r="D202" i="2"/>
  <c r="E202" i="2"/>
  <c r="H202" i="2" s="1"/>
  <c r="F202" i="2"/>
  <c r="I202" i="2" s="1"/>
  <c r="G202" i="2"/>
  <c r="H203" i="2"/>
  <c r="I203" i="2"/>
  <c r="H204" i="2"/>
  <c r="I204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D216" i="2"/>
  <c r="E216" i="2"/>
  <c r="H216" i="2" s="1"/>
  <c r="F216" i="2"/>
  <c r="I216" i="2" s="1"/>
  <c r="G216" i="2"/>
  <c r="H217" i="2"/>
  <c r="I217" i="2"/>
  <c r="D218" i="2"/>
  <c r="E218" i="2"/>
  <c r="F218" i="2"/>
  <c r="G218" i="2"/>
  <c r="H218" i="2" s="1"/>
  <c r="I218" i="2"/>
  <c r="H219" i="2"/>
  <c r="I219" i="2"/>
  <c r="D220" i="2"/>
  <c r="E220" i="2"/>
  <c r="F220" i="2"/>
  <c r="G220" i="2"/>
  <c r="I220" i="2" s="1"/>
  <c r="H220" i="2"/>
  <c r="H221" i="2"/>
  <c r="I221" i="2"/>
  <c r="H222" i="2"/>
  <c r="I222" i="2"/>
  <c r="D223" i="2"/>
  <c r="D225" i="2"/>
  <c r="E225" i="2"/>
  <c r="E232" i="2" s="1"/>
  <c r="G225" i="2"/>
  <c r="D232" i="2"/>
  <c r="G232" i="2"/>
  <c r="I41" i="2" l="1"/>
  <c r="D37" i="2"/>
  <c r="D36" i="2" s="1"/>
  <c r="I8" i="2"/>
  <c r="G101" i="2"/>
  <c r="H8" i="2"/>
  <c r="F8" i="2"/>
  <c r="G36" i="2"/>
  <c r="G99" i="2" s="1"/>
  <c r="H37" i="2"/>
  <c r="I37" i="2"/>
  <c r="E99" i="2"/>
  <c r="E224" i="2" s="1"/>
  <c r="E101" i="2"/>
  <c r="F37" i="2"/>
  <c r="F36" i="2" s="1"/>
  <c r="H18" i="2"/>
  <c r="I18" i="2"/>
  <c r="D8" i="2"/>
  <c r="I47" i="2"/>
  <c r="H39" i="2"/>
  <c r="G223" i="2"/>
  <c r="H19" i="2"/>
  <c r="I172" i="2"/>
  <c r="I145" i="2"/>
  <c r="H134" i="2"/>
  <c r="I104" i="2"/>
  <c r="I22" i="2"/>
  <c r="H99" i="2" l="1"/>
  <c r="G224" i="2"/>
  <c r="H101" i="2"/>
  <c r="I101" i="2"/>
  <c r="D99" i="2"/>
  <c r="D224" i="2" s="1"/>
  <c r="D101" i="2"/>
  <c r="H36" i="2"/>
  <c r="I36" i="2"/>
  <c r="I223" i="2"/>
  <c r="H223" i="2"/>
  <c r="F99" i="2"/>
  <c r="F224" i="2" s="1"/>
  <c r="F101" i="2"/>
  <c r="I99" i="2" l="1"/>
</calcChain>
</file>

<file path=xl/sharedStrings.xml><?xml version="1.0" encoding="utf-8"?>
<sst xmlns="http://schemas.openxmlformats.org/spreadsheetml/2006/main" count="315" uniqueCount="251">
  <si>
    <t>Данилова Екатерина Владимировна  8 (391-61) 2-43-94</t>
  </si>
  <si>
    <t xml:space="preserve">                       расходы:</t>
  </si>
  <si>
    <t xml:space="preserve"> Лисиенко Татьяна Ивановна 8 (391-61) 2-45-50</t>
  </si>
  <si>
    <t xml:space="preserve">                      доходы:</t>
  </si>
  <si>
    <t xml:space="preserve">Испонители: </t>
  </si>
  <si>
    <t>Л.А. Кувшинова</t>
  </si>
  <si>
    <t>Начальник бюджетного отдела</t>
  </si>
  <si>
    <t>Т.А. Филиппенко</t>
  </si>
  <si>
    <t>Канского района</t>
  </si>
  <si>
    <t>Руководитель Финуправления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</si>
  <si>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</si>
  <si>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</si>
  <si>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</si>
  <si>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</si>
  <si>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</si>
  <si>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</si>
  <si>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</si>
  <si>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</si>
  <si>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</si>
  <si>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</si>
  <si>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</si>
  <si>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</si>
  <si>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</si>
  <si>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</si>
  <si>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</si>
  <si>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</si>
  <si>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</si>
  <si>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</si>
  <si>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</si>
  <si>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</si>
  <si>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</si>
  <si>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</si>
  <si>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</si>
  <si>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</si>
  <si>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</si>
  <si>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</si>
  <si>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</si>
  <si>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</si>
  <si>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</si>
  <si>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</si>
  <si>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</si>
  <si>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</si>
  <si>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</si>
  <si>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</si>
  <si>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</si>
  <si>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</si>
  <si>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</si>
  <si>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</si>
  <si>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</si>
  <si>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</si>
  <si>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</si>
  <si>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</si>
  <si>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</si>
  <si>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</si>
  <si>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</si>
  <si>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</si>
  <si>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</si>
  <si>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</si>
  <si>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</si>
  <si>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</si>
  <si>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</si>
  <si>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</si>
  <si>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</si>
  <si>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</si>
  <si>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</si>
  <si>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</si>
  <si>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</si>
  <si>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</si>
  <si>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</si>
  <si>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</si>
  <si>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</si>
  <si>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</si>
  <si>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</si>
  <si>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</si>
  <si>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</si>
  <si>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</si>
  <si>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</si>
  <si>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</si>
  <si>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</si>
  <si>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</si>
  <si>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</si>
  <si>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</si>
  <si>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</si>
  <si>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</si>
  <si>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</si>
  <si>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</si>
  <si>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</si>
  <si>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</si>
  <si>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</si>
  <si>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</si>
  <si>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</si>
  <si>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</si>
  <si>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</si>
  <si>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</si>
  <si>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</si>
  <si>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</si>
  <si>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</si>
  <si>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</si>
  <si>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</si>
  <si>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вневоинская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</si>
  <si>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</si>
  <si>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</si>
  <si>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</si>
  <si>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</si>
  <si>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</si>
  <si>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</si>
  <si>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</si>
  <si>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</si>
  <si>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</si>
  <si>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</si>
  <si>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</si>
  <si>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</si>
  <si>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</si>
  <si>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</si>
  <si>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</si>
  <si>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</si>
  <si>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</si>
  <si>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</si>
  <si>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</si>
  <si>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</si>
  <si>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</si>
  <si>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</si>
  <si>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</si>
  <si>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</si>
  <si>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</si>
  <si>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</si>
  <si>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</si>
  <si>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</si>
  <si>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</si>
  <si>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</si>
  <si>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 муниципального района на организацию трудовых отрядов</t>
  </si>
  <si>
    <t>9233</t>
  </si>
  <si>
    <t>Прочие безвозмездные поступления в бюджет муниципального района, всего в т. ч.</t>
  </si>
  <si>
    <t>20705</t>
  </si>
  <si>
    <t>Прочие межбюджетные трансферты, передаваемые бюджетам муниципальных районов</t>
  </si>
  <si>
    <t>025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</si>
  <si>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</si>
  <si>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</si>
  <si>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</si>
  <si>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</si>
  <si>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</si>
  <si>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119</t>
  </si>
  <si>
    <t>Субвенции бюджетам муниципальных районов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2005-2009 годах,личны</t>
  </si>
  <si>
    <t>115</t>
  </si>
  <si>
    <t>Субвенции бюджетам муниципальных районов на компенсацию части родительской платы за содержание ребёнка в муниципальных образовательных учреждениях, реализующих основную образовательную программу дошкольного образования</t>
  </si>
  <si>
    <t>029</t>
  </si>
  <si>
    <t>0,26</t>
  </si>
  <si>
    <t xml:space="preserve">  Субвенции бюджетам муниципальных районов на выполнение передаваемых полномочий субъектов РФ</t>
  </si>
  <si>
    <t>024</t>
  </si>
  <si>
    <t>Субвенции бюджетам муниципальных районов на предоставление гражданам субсидий на оплату жилого помещения и комммунальных услуг</t>
  </si>
  <si>
    <t>022</t>
  </si>
  <si>
    <t>Субвенции бюджетам муниципальных районов на ежемесячное денежное вознаграждение за классное руководство</t>
  </si>
  <si>
    <t>021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</si>
  <si>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</si>
  <si>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</si>
  <si>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>На обеспечение мер социальной поддержки реабилитированных лиц</t>
  </si>
  <si>
    <t>013</t>
  </si>
  <si>
    <t xml:space="preserve">Субвенции на выплаты инвалидам страховых премий </t>
  </si>
  <si>
    <t>012</t>
  </si>
  <si>
    <t>Почетный донор "России"</t>
  </si>
  <si>
    <t>004</t>
  </si>
  <si>
    <t>Субвенции бюджетам муниципальных районов на оплату жилищно-коммунальных услуг отдельным категориям граждан</t>
  </si>
  <si>
    <t>001</t>
  </si>
  <si>
    <t>Субвенции бюджетам субъектов Российской Федерации и муниципальных образований</t>
  </si>
  <si>
    <t xml:space="preserve">Субсидии бюджетам муниципальных образований края на частичное финансирование (возмещение) расходов на увеличение размеров оплаты труда отдельным категориям работников бюджетной сферы края, для которых указами Президента Российской Федерации предусмотрено </t>
  </si>
  <si>
    <t>Приобретение, поставка и монтаж модульных ФАП, отделочные, пусконаладочные работы, монтаж двускатной крыши, оснащение оборудованием и мебелью, в том числе на софинансирование мероприятий Программы модернизации здрав-ния</t>
  </si>
  <si>
    <t>Содержание автомобильных дорог общего пользования местного значения сельских поселений</t>
  </si>
  <si>
    <t>Субсидии бюджетам муниципальных образований на частичное финансирование (возмещение) расходов на введение новых ситем оплаты труда</t>
  </si>
  <si>
    <t>Субсидии на реализацию мероприятий, предусмотренных программой модернизации здравоохранения Красноярского края на 2011 - 2013 годы, утвержденной постановлением Правительства Красноярского края от 29 марта 2011 года № 152-п, за счет средств Федерального фо</t>
  </si>
  <si>
    <t>Приобретение коммунальной техники</t>
  </si>
  <si>
    <t>Реалилация неотложных мероприятий по повышению эксплутационной надежности объектов жизнеобеспечения муниципальных образований</t>
  </si>
  <si>
    <t>Субсидии на оплату стоимости путевок для детей в краевые и муниц. оздоровительные лагеря</t>
  </si>
  <si>
    <t>Субсидии на организацию двухразового питания детей в лагерях сдневным пребыванием</t>
  </si>
  <si>
    <t>Реализация проектов по благоустройству территорий</t>
  </si>
  <si>
    <t>Развитие и модернизация улично-дорожной сети</t>
  </si>
  <si>
    <t>Возмещение расходов направленных на создание безопасных и комфортных условий функционирования объектов муниципальной собственности</t>
  </si>
  <si>
    <t>Краевые выплаты воспитателям, младшим воспитателям и помощникам воспитателей в краевых государственных и муниципальных образовательных учреждениях, реализующих основную общеобразовательную программу дошкольного образования детей</t>
  </si>
  <si>
    <t xml:space="preserve">Субсидии на организацию и проведение акарицидных обработок мест массового отдыха населения </t>
  </si>
  <si>
    <t>Субсидии на реализацию мероприятий, предусмотренных долгосрочной целевой программой «О территориальном планировании, градостроительном зонировании и документации по планировке территории Красноярского края» на 2012-2014 годы</t>
  </si>
  <si>
    <t>Обеспечение первичных мер пожарной безопасности</t>
  </si>
  <si>
    <t>Приобретение и установка противопожарного оборудования</t>
  </si>
  <si>
    <t>Реконструкция икапитальный ремонт под дошкольные образовательные учреждения, а также приобретение оборудования, мебели</t>
  </si>
  <si>
    <t>Долгосрочная целевая программа «Комплексные меры противодействия распространению наркомании, пьянства и алкоголизма в Красноярском крае» на 2010 - 2012 годы</t>
  </si>
  <si>
    <t>Оснащение учреждений дополнительного образования детей</t>
  </si>
  <si>
    <t>Средства на оснащение учреждений дополнительного образования детей физкультурно-спортивной направленности комплектами спортивного инвентаря, оборудования, спортивной одеждой и обувью</t>
  </si>
  <si>
    <t>Проведение ремонтно-строительных работ для переоборудования под санитарные узлы помещений общеобразовательных учреждений края с количеством учащихся более 30 человек</t>
  </si>
  <si>
    <t>Возмещение расходов образований края на изготовление и экспертизу проектной документации на проведение реконструкции или капитального ремонта зданий общеобразовательных учреждений края, находящихся в аварийном состоянии</t>
  </si>
  <si>
    <t>Средства на модернизацию материально-технической базымуниципальных образований учреждений дополнительного образования детей в области культуры</t>
  </si>
  <si>
    <t>Комплектование фондов муниципальных библиотек края</t>
  </si>
  <si>
    <t>Субсидии бюджетам муниципальных образований края на оцифровку (перевод в электронный формат программного комплекса «Архивный фонд») описей дел</t>
  </si>
  <si>
    <t>1505</t>
  </si>
  <si>
    <t>Капитальный ремонт, реконструкция зданий, помещений муниципальных архивов</t>
  </si>
  <si>
    <t>1502</t>
  </si>
  <si>
    <t>Приобретение специального транспорта для перевозки лиц с ограниченными физическими возможностями</t>
  </si>
  <si>
    <t>0302</t>
  </si>
  <si>
    <t>Приобретение реабилитационного оборудования для муниципальных учреждений социального обслуживания населения и реабилитации инвалидов</t>
  </si>
  <si>
    <t>0301</t>
  </si>
  <si>
    <t>Прочие субсидии бюджетам муниципальных районов:</t>
  </si>
  <si>
    <t>Субсидии бюджетам муниципальных образований края на реализацию мероприятий по проведению обязательных энергетических обследований муниципальных учреждений края по контрактам (договорам), заключенным в 2012 году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</si>
  <si>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</si>
  <si>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реализацию федеральных целевых программ</t>
  </si>
  <si>
    <t>Субсидии на реализацию мероприятий, предусмотренных долгосрочной целевой программой «Развитие субъектов малого и среднего предпринимательства в Красноярском крае» на 2011 - 2013 годы, утвержденной постановлением Правительства Красноярского края 
от 20 ноября 2010 года № 577-п</t>
  </si>
  <si>
    <t>Субсидии бюджетам на обеспечение жильем молодых семей</t>
  </si>
  <si>
    <t xml:space="preserve">Субсидии бюджетам субъектов Российской Федерации и муниципальных образований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</si>
  <si>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</si>
  <si>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</si>
  <si>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</si>
  <si>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</si>
  <si>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</si>
  <si>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</si>
  <si>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</si>
  <si>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</si>
  <si>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АДМИНИСТРАТИВНЫЕ ПЛАТЕЖИ И СБОРЫ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</si>
  <si>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</si>
  <si>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</si>
  <si>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</si>
  <si>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</si>
  <si>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компенсация затрат</t>
  </si>
  <si>
    <t>Прочие доходы от оказания платных услуг</t>
  </si>
  <si>
    <t>ДОХОДЫ ОТ ОКАЗАНИЯ ПЛАТНЫХ УСЛУГ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</si>
  <si>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</si>
  <si>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</si>
  <si>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</si>
  <si>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</si>
  <si>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</si>
  <si>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</si>
  <si>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</si>
  <si>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</si>
  <si>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</si>
  <si>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</si>
  <si>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</si>
  <si>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</si>
  <si>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</si>
  <si>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</si>
  <si>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</si>
  <si>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</si>
  <si>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</si>
  <si>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>к 9-ти месяцам</t>
  </si>
  <si>
    <t xml:space="preserve">к уточненному годовому плану </t>
  </si>
  <si>
    <t>Уточненный план за 9 месяцев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</si>
  <si>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</si>
  <si>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</si>
  <si>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</si>
  <si>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</si>
  <si>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2013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</si>
  <si>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</si>
  <si>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</si>
  <si>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</si>
  <si>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</si>
  <si>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1 октября 2013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</si>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</sst>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161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Font="1" applyFill="1"/>
    <xf numFmtId="0" fontId="1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2" borderId="0" xfId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2" borderId="0" xfId="1" applyFont="1" applyFill="1" applyBorder="1"/>
    <xf numFmtId="0" fontId="4" fillId="2" borderId="0" xfId="1" applyFont="1" applyFill="1"/>
    <xf numFmtId="0" fontId="3" fillId="0" borderId="0" xfId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7" fillId="2" borderId="1" xfId="2" applyNumberFormat="1" applyFont="1" applyFill="1" applyBorder="1" applyAlignment="1"/>
    <xf numFmtId="164" fontId="7" fillId="2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1" fillId="0" borderId="0" xfId="1" applyNumberFormat="1"/>
    <xf numFmtId="164" fontId="8" fillId="2" borderId="1" xfId="2" applyNumberFormat="1" applyFont="1" applyFill="1" applyBorder="1" applyAlignment="1"/>
    <xf numFmtId="164" fontId="8" fillId="2" borderId="1" xfId="1" applyNumberFormat="1" applyFont="1" applyFill="1" applyBorder="1" applyAlignment="1"/>
    <xf numFmtId="164" fontId="8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/>
    <xf numFmtId="164" fontId="8" fillId="3" borderId="1" xfId="1" applyNumberFormat="1" applyFont="1" applyFill="1" applyBorder="1" applyAlignment="1"/>
    <xf numFmtId="0" fontId="9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164" fontId="8" fillId="4" borderId="1" xfId="2" applyNumberFormat="1" applyFont="1" applyFill="1" applyBorder="1" applyAlignment="1"/>
    <xf numFmtId="164" fontId="8" fillId="4" borderId="1" xfId="1" applyNumberFormat="1" applyFont="1" applyFill="1" applyBorder="1" applyAlignment="1"/>
    <xf numFmtId="0" fontId="8" fillId="4" borderId="1" xfId="1" applyFont="1" applyFill="1" applyBorder="1" applyAlignment="1">
      <alignment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4" borderId="1" xfId="1" applyNumberFormat="1" applyFont="1" applyFill="1" applyBorder="1" applyAlignment="1">
      <alignment horizontal="center" vertical="top" wrapText="1"/>
    </xf>
    <xf numFmtId="164" fontId="5" fillId="4" borderId="1" xfId="1" applyNumberFormat="1" applyFont="1" applyFill="1" applyBorder="1" applyAlignment="1"/>
    <xf numFmtId="0" fontId="5" fillId="4" borderId="1" xfId="1" applyFont="1" applyFill="1" applyBorder="1"/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164" fontId="7" fillId="0" borderId="1" xfId="2" applyNumberFormat="1" applyFont="1" applyFill="1" applyBorder="1" applyAlignment="1"/>
    <xf numFmtId="49" fontId="7" fillId="0" borderId="1" xfId="1" applyNumberFormat="1" applyFont="1" applyFill="1" applyBorder="1" applyAlignment="1">
      <alignment wrapText="1"/>
    </xf>
    <xf numFmtId="49" fontId="5" fillId="4" borderId="1" xfId="1" applyNumberFormat="1" applyFont="1" applyFill="1" applyBorder="1" applyAlignment="1">
      <alignment wrapText="1"/>
    </xf>
    <xf numFmtId="0" fontId="5" fillId="4" borderId="1" xfId="1" applyFont="1" applyFill="1" applyBorder="1" applyAlignment="1">
      <alignment wrapText="1"/>
    </xf>
    <xf numFmtId="164" fontId="5" fillId="4" borderId="1" xfId="2" applyNumberFormat="1" applyFont="1" applyFill="1" applyBorder="1" applyAlignment="1"/>
    <xf numFmtId="0" fontId="5" fillId="4" borderId="1" xfId="1" applyFont="1" applyFill="1" applyBorder="1" applyAlignment="1">
      <alignment horizontal="left"/>
    </xf>
    <xf numFmtId="49" fontId="5" fillId="4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165" fontId="3" fillId="2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8" fillId="0" borderId="1" xfId="1" applyFont="1" applyBorder="1" applyAlignment="1">
      <alignment wrapText="1"/>
    </xf>
    <xf numFmtId="49" fontId="8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textRotation="90"/>
    </xf>
    <xf numFmtId="0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/>
    <xf numFmtId="0" fontId="2" fillId="0" borderId="0" xfId="1" applyFont="1" applyFill="1" applyBorder="1" applyAlignment="1">
      <alignment textRotation="90"/>
    </xf>
    <xf numFmtId="0" fontId="7" fillId="0" borderId="1" xfId="1" applyNumberFormat="1" applyFont="1" applyFill="1" applyBorder="1" applyAlignment="1">
      <alignment horizontal="left" wrapText="1"/>
    </xf>
    <xf numFmtId="49" fontId="7" fillId="0" borderId="2" xfId="1" applyNumberFormat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textRotation="90"/>
    </xf>
    <xf numFmtId="0" fontId="7" fillId="0" borderId="1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left" vertical="center" wrapText="1" shrinkToFit="1"/>
    </xf>
    <xf numFmtId="0" fontId="7" fillId="0" borderId="1" xfId="3" applyNumberFormat="1" applyFont="1" applyFill="1" applyBorder="1" applyAlignment="1">
      <alignment horizontal="left" vertical="top" wrapText="1"/>
    </xf>
    <xf numFmtId="0" fontId="11" fillId="0" borderId="4" xfId="3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 shrinkToFit="1"/>
    </xf>
    <xf numFmtId="165" fontId="14" fillId="0" borderId="1" xfId="1" applyNumberFormat="1" applyFont="1" applyBorder="1"/>
    <xf numFmtId="0" fontId="7" fillId="0" borderId="4" xfId="1" applyNumberFormat="1" applyFont="1" applyFill="1" applyBorder="1" applyAlignment="1">
      <alignment vertical="center" wrapText="1"/>
    </xf>
    <xf numFmtId="0" fontId="11" fillId="0" borderId="4" xfId="1" applyNumberFormat="1" applyFont="1" applyFill="1" applyBorder="1" applyAlignment="1">
      <alignment wrapText="1"/>
    </xf>
    <xf numFmtId="49" fontId="13" fillId="0" borderId="1" xfId="1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wrapText="1"/>
    </xf>
    <xf numFmtId="165" fontId="15" fillId="0" borderId="1" xfId="1" applyNumberFormat="1" applyFont="1" applyFill="1" applyBorder="1" applyAlignment="1">
      <alignment horizontal="right"/>
    </xf>
    <xf numFmtId="0" fontId="16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wrapText="1"/>
    </xf>
    <xf numFmtId="0" fontId="8" fillId="0" borderId="1" xfId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 vertical="center"/>
    </xf>
    <xf numFmtId="0" fontId="17" fillId="0" borderId="0" xfId="1" applyFont="1"/>
    <xf numFmtId="0" fontId="10" fillId="3" borderId="6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textRotation="90" wrapText="1"/>
    </xf>
    <xf numFmtId="0" fontId="7" fillId="0" borderId="7" xfId="1" quotePrefix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3" xfId="1" quotePrefix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8" fillId="0" borderId="0" xfId="1" applyFont="1" applyFill="1" applyBorder="1" applyAlignment="1">
      <alignment horizontal="center"/>
    </xf>
    <xf numFmtId="0" fontId="14" fillId="0" borderId="0" xfId="1" applyFont="1" applyFill="1" applyAlignment="1"/>
    <xf numFmtId="0" fontId="19" fillId="0" borderId="0" xfId="1" applyFont="1" applyFill="1" applyBorder="1" applyAlignment="1">
      <alignment horizontal="center"/>
    </xf>
    <xf numFmtId="0" fontId="20" fillId="2" borderId="0" xfId="1" applyFont="1" applyFill="1" applyAlignment="1">
      <alignment horizontal="centerContinuous"/>
    </xf>
    <xf numFmtId="0" fontId="20" fillId="0" borderId="0" xfId="1" applyFont="1" applyFill="1" applyAlignment="1">
      <alignment horizontal="centerContinuous"/>
    </xf>
  </cellXfs>
  <cellStyles count="4">
    <cellStyle name="Обычный" xfId="0" builtinId="0"/>
    <cellStyle name="Обычный 2" xfId="1"/>
    <cellStyle name="Обычный_Лист1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EV245"/>
  <sheetViews>
    <sheetView tabSelected="1" view="pageBreakPreview" zoomScaleNormal="100" zoomScaleSheetLayoutView="100" workbookViewId="0">
      <pane ySplit="5" topLeftCell="A6" activePane="bottomLeft" state="frozen"/>
      <selection pane="bottomLeft" sqref="A1:IV65536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5" customWidth="1"/>
    <col min="5" max="6" width="11" style="4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43" customFormat="1" ht="16.899999999999999" customHeight="1" x14ac:dyDescent="0.25">
      <c r="B1" s="155"/>
      <c r="C1" s="160" t="s">
        <v>250</v>
      </c>
      <c r="D1" s="160"/>
      <c r="E1" s="160"/>
      <c r="F1" s="160"/>
      <c r="G1" s="160"/>
      <c r="H1" s="160"/>
      <c r="I1" s="159"/>
    </row>
    <row r="2" spans="1:152" s="143" customFormat="1" ht="16.899999999999999" customHeight="1" x14ac:dyDescent="0.25">
      <c r="B2" s="158" t="s">
        <v>249</v>
      </c>
      <c r="C2" s="157"/>
      <c r="D2" s="157"/>
      <c r="E2" s="157"/>
      <c r="F2" s="157"/>
      <c r="G2" s="157"/>
      <c r="H2" s="157"/>
      <c r="I2" s="156"/>
      <c r="J2" s="156"/>
      <c r="K2" s="156"/>
    </row>
    <row r="3" spans="1:152" s="143" customFormat="1" ht="16.899999999999999" customHeight="1" x14ac:dyDescent="0.2">
      <c r="B3" s="155"/>
      <c r="C3" s="152"/>
      <c r="D3" s="154"/>
      <c r="E3" s="154"/>
      <c r="F3" s="154"/>
      <c r="G3" s="152"/>
      <c r="H3" s="152"/>
      <c r="I3" s="153" t="s">
        <v>248</v>
      </c>
      <c r="J3" s="152"/>
      <c r="K3" s="152"/>
    </row>
    <row r="4" spans="1:152" s="143" customFormat="1" ht="27" customHeight="1" x14ac:dyDescent="0.25">
      <c r="A4" s="151" t="s">
        <v>247</v>
      </c>
      <c r="B4" s="151" t="s">
        <v>246</v>
      </c>
      <c r="C4" s="150" t="s">
        <v>245</v>
      </c>
      <c r="D4" s="149" t="s">
        <v>244</v>
      </c>
      <c r="E4" s="148"/>
      <c r="F4" s="147"/>
      <c r="G4" s="146" t="s">
        <v>243</v>
      </c>
      <c r="H4" s="145" t="s">
        <v>242</v>
      </c>
      <c r="I4" s="144"/>
    </row>
    <row r="5" spans="1:152" ht="137.25" customHeight="1" x14ac:dyDescent="0.2">
      <c r="A5" s="142"/>
      <c r="B5" s="142"/>
      <c r="C5" s="141"/>
      <c r="D5" s="139" t="s">
        <v>241</v>
      </c>
      <c r="E5" s="140" t="s">
        <v>240</v>
      </c>
      <c r="F5" s="139" t="s">
        <v>239</v>
      </c>
      <c r="G5" s="138"/>
      <c r="H5" s="137" t="s">
        <v>238</v>
      </c>
      <c r="I5" s="137" t="s">
        <v>237</v>
      </c>
    </row>
    <row r="6" spans="1:152" x14ac:dyDescent="0.2">
      <c r="A6" s="134">
        <v>1</v>
      </c>
      <c r="B6" s="136">
        <v>2</v>
      </c>
      <c r="C6" s="134">
        <v>3</v>
      </c>
      <c r="D6" s="135">
        <v>4</v>
      </c>
      <c r="E6" s="134">
        <v>5</v>
      </c>
      <c r="F6" s="134">
        <v>6</v>
      </c>
      <c r="G6" s="134">
        <v>7</v>
      </c>
      <c r="H6" s="133">
        <v>8</v>
      </c>
      <c r="I6" s="133">
        <v>9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</row>
    <row r="7" spans="1:152" s="128" customFormat="1" ht="18.75" x14ac:dyDescent="0.3">
      <c r="A7" s="132"/>
      <c r="B7" s="131"/>
      <c r="C7" s="130" t="s">
        <v>236</v>
      </c>
      <c r="D7" s="129"/>
      <c r="E7" s="129"/>
      <c r="F7" s="129"/>
      <c r="G7" s="129"/>
      <c r="H7" s="129"/>
      <c r="I7" s="129"/>
    </row>
    <row r="8" spans="1:152" ht="14.25" customHeight="1" x14ac:dyDescent="0.25">
      <c r="A8" s="73">
        <v>1</v>
      </c>
      <c r="B8" s="127">
        <v>10000</v>
      </c>
      <c r="C8" s="71" t="s">
        <v>235</v>
      </c>
      <c r="D8" s="70">
        <f>D9+D12+D16+D17+D18+D22+D24+D27+D31+D32+D33</f>
        <v>150286.1</v>
      </c>
      <c r="E8" s="70">
        <f>E9+E12+E16+E17+E18+E22+E24+E27+E31+E32+E33</f>
        <v>156252.29999999999</v>
      </c>
      <c r="F8" s="70">
        <f>F9+F12+F16+F17+F18+F22+F24+F27+F31+F32+F33</f>
        <v>113559.4</v>
      </c>
      <c r="G8" s="70">
        <f>G9+G12+G16+G17+G18+G22+G24+G27+G31+G32+G33</f>
        <v>109490.59999999999</v>
      </c>
      <c r="H8" s="66">
        <f>G8/E8*100</f>
        <v>70.072952526138806</v>
      </c>
      <c r="I8" s="66">
        <f>G8/F8*100</f>
        <v>96.417029325621655</v>
      </c>
    </row>
    <row r="9" spans="1:152" ht="15.75" x14ac:dyDescent="0.25">
      <c r="A9" s="79"/>
      <c r="B9" s="39">
        <v>10100</v>
      </c>
      <c r="C9" s="126" t="s">
        <v>234</v>
      </c>
      <c r="D9" s="125">
        <f>D10+D11</f>
        <v>133133.70000000001</v>
      </c>
      <c r="E9" s="125">
        <f>E10+E11</f>
        <v>139849.9</v>
      </c>
      <c r="F9" s="125">
        <f>F10+F11</f>
        <v>100695.5</v>
      </c>
      <c r="G9" s="125">
        <f>G10+G11</f>
        <v>97425</v>
      </c>
      <c r="H9" s="66">
        <f>G9/E9*100</f>
        <v>69.663975447962429</v>
      </c>
      <c r="I9" s="66">
        <f>G9/F9*100</f>
        <v>96.752089219478535</v>
      </c>
    </row>
    <row r="10" spans="1:152" ht="15.75" x14ac:dyDescent="0.25">
      <c r="A10" s="79"/>
      <c r="B10" s="31"/>
      <c r="C10" s="120" t="s">
        <v>233</v>
      </c>
      <c r="D10" s="75">
        <v>829</v>
      </c>
      <c r="E10" s="75">
        <v>829</v>
      </c>
      <c r="F10" s="75">
        <v>448.7</v>
      </c>
      <c r="G10" s="76">
        <v>328.4</v>
      </c>
      <c r="H10" s="69">
        <f>G10/E10*100</f>
        <v>39.61399276236429</v>
      </c>
      <c r="I10" s="69">
        <f>G10/F10*100</f>
        <v>73.189213282817022</v>
      </c>
    </row>
    <row r="11" spans="1:152" ht="15.75" x14ac:dyDescent="0.25">
      <c r="A11" s="79"/>
      <c r="B11" s="31"/>
      <c r="C11" s="120" t="s">
        <v>232</v>
      </c>
      <c r="D11" s="75">
        <v>132304.70000000001</v>
      </c>
      <c r="E11" s="75">
        <v>139020.9</v>
      </c>
      <c r="F11" s="75">
        <v>100246.8</v>
      </c>
      <c r="G11" s="76">
        <v>97096.6</v>
      </c>
      <c r="H11" s="69">
        <f>G11/E11*100</f>
        <v>69.843167466186756</v>
      </c>
      <c r="I11" s="69">
        <f>G11/F11*100</f>
        <v>96.857555552895462</v>
      </c>
    </row>
    <row r="12" spans="1:152" ht="17.25" customHeight="1" x14ac:dyDescent="0.25">
      <c r="A12" s="79"/>
      <c r="B12" s="39">
        <v>10500</v>
      </c>
      <c r="C12" s="124" t="s">
        <v>231</v>
      </c>
      <c r="D12" s="67">
        <f>D13+D14+D15</f>
        <v>4487.8</v>
      </c>
      <c r="E12" s="67">
        <f>E13+E14+E15</f>
        <v>3487.8</v>
      </c>
      <c r="F12" s="67">
        <f>F13+F14+F15</f>
        <v>3071.7</v>
      </c>
      <c r="G12" s="67">
        <f>G13+G14+G15</f>
        <v>3095.2000000000003</v>
      </c>
      <c r="H12" s="66">
        <f>G12/E12*100</f>
        <v>88.743620620448425</v>
      </c>
      <c r="I12" s="66">
        <f>G12/F12*100</f>
        <v>100.76504867011752</v>
      </c>
    </row>
    <row r="13" spans="1:152" ht="28.5" customHeight="1" x14ac:dyDescent="0.25">
      <c r="A13" s="79"/>
      <c r="B13" s="31"/>
      <c r="C13" s="113" t="s">
        <v>230</v>
      </c>
      <c r="D13" s="75">
        <v>2600</v>
      </c>
      <c r="E13" s="75">
        <v>2600</v>
      </c>
      <c r="F13" s="75">
        <v>2187.6999999999998</v>
      </c>
      <c r="G13" s="75">
        <v>2200.9</v>
      </c>
      <c r="H13" s="69">
        <f>G13/E13*100</f>
        <v>84.65</v>
      </c>
      <c r="I13" s="69">
        <f>G13/F13*100</f>
        <v>100.60337340586005</v>
      </c>
    </row>
    <row r="14" spans="1:152" ht="15.75" x14ac:dyDescent="0.25">
      <c r="A14" s="79"/>
      <c r="B14" s="31"/>
      <c r="C14" s="113" t="s">
        <v>229</v>
      </c>
      <c r="D14" s="75">
        <v>1872.5</v>
      </c>
      <c r="E14" s="75">
        <v>872.5</v>
      </c>
      <c r="F14" s="75">
        <v>872.5</v>
      </c>
      <c r="G14" s="76">
        <v>885</v>
      </c>
      <c r="H14" s="69">
        <f>G14/E14*100</f>
        <v>101.43266475644698</v>
      </c>
      <c r="I14" s="69">
        <f>G14/F14*100</f>
        <v>101.43266475644698</v>
      </c>
    </row>
    <row r="15" spans="1:152" ht="30" x14ac:dyDescent="0.25">
      <c r="A15" s="79"/>
      <c r="B15" s="31"/>
      <c r="C15" s="123" t="s">
        <v>228</v>
      </c>
      <c r="D15" s="75">
        <v>15.3</v>
      </c>
      <c r="E15" s="75">
        <v>15.3</v>
      </c>
      <c r="F15" s="75">
        <v>11.5</v>
      </c>
      <c r="G15" s="76">
        <v>9.3000000000000007</v>
      </c>
      <c r="H15" s="69">
        <f>G15/E15*100</f>
        <v>60.7843137254902</v>
      </c>
      <c r="I15" s="69">
        <f>G15/F15*100</f>
        <v>80.869565217391312</v>
      </c>
    </row>
    <row r="16" spans="1:152" ht="15.75" x14ac:dyDescent="0.25">
      <c r="A16" s="79"/>
      <c r="B16" s="39">
        <v>10800</v>
      </c>
      <c r="C16" s="68" t="s">
        <v>227</v>
      </c>
      <c r="D16" s="67">
        <v>0</v>
      </c>
      <c r="E16" s="67">
        <v>0</v>
      </c>
      <c r="F16" s="67">
        <v>0</v>
      </c>
      <c r="G16" s="67">
        <v>12.3</v>
      </c>
      <c r="H16" s="66">
        <v>0</v>
      </c>
      <c r="I16" s="66">
        <v>0</v>
      </c>
    </row>
    <row r="17" spans="1:9" ht="48.75" customHeight="1" x14ac:dyDescent="0.25">
      <c r="A17" s="79"/>
      <c r="B17" s="39">
        <v>10900</v>
      </c>
      <c r="C17" s="68" t="s">
        <v>226</v>
      </c>
      <c r="D17" s="67">
        <v>0</v>
      </c>
      <c r="E17" s="67">
        <v>0</v>
      </c>
      <c r="F17" s="67">
        <v>0</v>
      </c>
      <c r="G17" s="67">
        <v>0.4</v>
      </c>
      <c r="H17" s="66">
        <v>0</v>
      </c>
      <c r="I17" s="66">
        <v>0</v>
      </c>
    </row>
    <row r="18" spans="1:9" ht="67.5" customHeight="1" x14ac:dyDescent="0.25">
      <c r="A18" s="79"/>
      <c r="B18" s="39">
        <v>11100</v>
      </c>
      <c r="C18" s="68" t="s">
        <v>225</v>
      </c>
      <c r="D18" s="67">
        <f>D19</f>
        <v>9213.6</v>
      </c>
      <c r="E18" s="67">
        <f>E19</f>
        <v>9213.6</v>
      </c>
      <c r="F18" s="67">
        <f>F19</f>
        <v>7060.1</v>
      </c>
      <c r="G18" s="67">
        <f>G19</f>
        <v>6129.1</v>
      </c>
      <c r="H18" s="66">
        <f>G18/E18*100</f>
        <v>66.522314838933752</v>
      </c>
      <c r="I18" s="66">
        <f>G18/F18*100</f>
        <v>86.813217943088631</v>
      </c>
    </row>
    <row r="19" spans="1:9" s="5" customFormat="1" ht="89.25" customHeight="1" x14ac:dyDescent="0.25">
      <c r="A19" s="79"/>
      <c r="B19" s="31"/>
      <c r="C19" s="113" t="s">
        <v>224</v>
      </c>
      <c r="D19" s="75">
        <f>D20+D21</f>
        <v>9213.6</v>
      </c>
      <c r="E19" s="75">
        <f>E20+E21</f>
        <v>9213.6</v>
      </c>
      <c r="F19" s="75">
        <f>F20+F21</f>
        <v>7060.1</v>
      </c>
      <c r="G19" s="75">
        <f>G20+G21</f>
        <v>6129.1</v>
      </c>
      <c r="H19" s="74">
        <f>G19/E19*100</f>
        <v>66.522314838933752</v>
      </c>
      <c r="I19" s="74">
        <f>G19/F19*100</f>
        <v>86.813217943088631</v>
      </c>
    </row>
    <row r="20" spans="1:9" ht="90.75" customHeight="1" x14ac:dyDescent="0.25">
      <c r="A20" s="79"/>
      <c r="B20" s="31"/>
      <c r="C20" s="113" t="s">
        <v>223</v>
      </c>
      <c r="D20" s="75">
        <v>6507.6</v>
      </c>
      <c r="E20" s="75">
        <v>6507.6</v>
      </c>
      <c r="F20" s="75">
        <v>4880.7</v>
      </c>
      <c r="G20" s="76">
        <v>3854.7</v>
      </c>
      <c r="H20" s="74">
        <f>G20/E20*100</f>
        <v>59.233818919417288</v>
      </c>
      <c r="I20" s="74">
        <f>G20/F20*100</f>
        <v>78.978425225889723</v>
      </c>
    </row>
    <row r="21" spans="1:9" ht="66.75" customHeight="1" x14ac:dyDescent="0.25">
      <c r="A21" s="79"/>
      <c r="B21" s="31"/>
      <c r="C21" s="122" t="s">
        <v>222</v>
      </c>
      <c r="D21" s="75">
        <v>2706</v>
      </c>
      <c r="E21" s="75">
        <v>2706</v>
      </c>
      <c r="F21" s="75">
        <v>2179.4</v>
      </c>
      <c r="G21" s="76">
        <v>2274.4</v>
      </c>
      <c r="H21" s="74">
        <f>G21/E21*100</f>
        <v>84.050258684405037</v>
      </c>
      <c r="I21" s="74">
        <f>G21/F21*100</f>
        <v>104.35899788932734</v>
      </c>
    </row>
    <row r="22" spans="1:9" ht="30.75" customHeight="1" x14ac:dyDescent="0.25">
      <c r="A22" s="79"/>
      <c r="B22" s="39">
        <v>11200</v>
      </c>
      <c r="C22" s="68" t="s">
        <v>221</v>
      </c>
      <c r="D22" s="67">
        <f>D23</f>
        <v>1170</v>
      </c>
      <c r="E22" s="67">
        <f>E23</f>
        <v>1170</v>
      </c>
      <c r="F22" s="67">
        <f>F23</f>
        <v>600.9</v>
      </c>
      <c r="G22" s="67">
        <f>G23</f>
        <v>589.5</v>
      </c>
      <c r="H22" s="66">
        <f>G22/E22*100</f>
        <v>50.384615384615387</v>
      </c>
      <c r="I22" s="66">
        <f>G22/F22*100</f>
        <v>98.102845731402894</v>
      </c>
    </row>
    <row r="23" spans="1:9" ht="30" x14ac:dyDescent="0.25">
      <c r="A23" s="79"/>
      <c r="B23" s="31"/>
      <c r="C23" s="113" t="s">
        <v>220</v>
      </c>
      <c r="D23" s="75">
        <v>1170</v>
      </c>
      <c r="E23" s="75">
        <v>1170</v>
      </c>
      <c r="F23" s="75">
        <v>600.9</v>
      </c>
      <c r="G23" s="76">
        <v>589.5</v>
      </c>
      <c r="H23" s="74">
        <f>G23/E23*100</f>
        <v>50.384615384615387</v>
      </c>
      <c r="I23" s="74">
        <f>G23/F23*100</f>
        <v>98.102845731402894</v>
      </c>
    </row>
    <row r="24" spans="1:9" ht="32.25" customHeight="1" x14ac:dyDescent="0.25">
      <c r="A24" s="79"/>
      <c r="B24" s="39">
        <v>11300</v>
      </c>
      <c r="C24" s="68" t="s">
        <v>219</v>
      </c>
      <c r="D24" s="67">
        <f>D25+D26</f>
        <v>5</v>
      </c>
      <c r="E24" s="67">
        <f>E25+E26</f>
        <v>105</v>
      </c>
      <c r="F24" s="67">
        <f>F25+F26</f>
        <v>103.7</v>
      </c>
      <c r="G24" s="67">
        <f>G25+G26</f>
        <v>0</v>
      </c>
      <c r="H24" s="66">
        <f>G24/E24*100</f>
        <v>0</v>
      </c>
      <c r="I24" s="66">
        <f>G24/F24*100</f>
        <v>0</v>
      </c>
    </row>
    <row r="25" spans="1:9" ht="15" x14ac:dyDescent="0.25">
      <c r="A25" s="79"/>
      <c r="B25" s="31"/>
      <c r="C25" s="113" t="s">
        <v>218</v>
      </c>
      <c r="D25" s="75">
        <v>0</v>
      </c>
      <c r="E25" s="75">
        <v>100</v>
      </c>
      <c r="F25" s="75">
        <v>100</v>
      </c>
      <c r="G25" s="75">
        <v>0</v>
      </c>
      <c r="H25" s="74">
        <v>0</v>
      </c>
      <c r="I25" s="74">
        <v>0</v>
      </c>
    </row>
    <row r="26" spans="1:9" ht="15" x14ac:dyDescent="0.25">
      <c r="A26" s="79"/>
      <c r="B26" s="31"/>
      <c r="C26" s="113" t="s">
        <v>217</v>
      </c>
      <c r="D26" s="75">
        <v>5</v>
      </c>
      <c r="E26" s="75">
        <v>5</v>
      </c>
      <c r="F26" s="75">
        <v>3.7</v>
      </c>
      <c r="G26" s="75">
        <v>0</v>
      </c>
      <c r="H26" s="74">
        <f>G26/E26*100</f>
        <v>0</v>
      </c>
      <c r="I26" s="74">
        <f>G26/F26*100</f>
        <v>0</v>
      </c>
    </row>
    <row r="27" spans="1:9" ht="33.75" customHeight="1" x14ac:dyDescent="0.25">
      <c r="A27" s="79"/>
      <c r="B27" s="39">
        <v>11400</v>
      </c>
      <c r="C27" s="68" t="s">
        <v>216</v>
      </c>
      <c r="D27" s="67">
        <f>D28+D29+D30</f>
        <v>100</v>
      </c>
      <c r="E27" s="67">
        <f>E28+E29+E30</f>
        <v>100</v>
      </c>
      <c r="F27" s="67">
        <f>F28+F29+F30</f>
        <v>100</v>
      </c>
      <c r="G27" s="67">
        <f>G28+G29+G30</f>
        <v>-4.6000000000000005</v>
      </c>
      <c r="H27" s="66">
        <f>G27/E27*100</f>
        <v>-4.6000000000000005</v>
      </c>
      <c r="I27" s="69">
        <v>0</v>
      </c>
    </row>
    <row r="28" spans="1:9" ht="15" x14ac:dyDescent="0.25">
      <c r="A28" s="79"/>
      <c r="B28" s="31"/>
      <c r="C28" s="113" t="s">
        <v>215</v>
      </c>
      <c r="D28" s="75">
        <v>0</v>
      </c>
      <c r="E28" s="75">
        <v>0</v>
      </c>
      <c r="F28" s="75">
        <v>0</v>
      </c>
      <c r="G28" s="75">
        <v>0</v>
      </c>
      <c r="H28" s="74">
        <v>0</v>
      </c>
      <c r="I28" s="74">
        <v>0</v>
      </c>
    </row>
    <row r="29" spans="1:9" ht="45" x14ac:dyDescent="0.25">
      <c r="A29" s="79"/>
      <c r="B29" s="31"/>
      <c r="C29" s="122" t="s">
        <v>214</v>
      </c>
      <c r="D29" s="75">
        <v>100</v>
      </c>
      <c r="E29" s="75">
        <v>100</v>
      </c>
      <c r="F29" s="75">
        <v>100</v>
      </c>
      <c r="G29" s="75">
        <v>-9.8000000000000007</v>
      </c>
      <c r="H29" s="74">
        <f>G29/E29*100</f>
        <v>-9.8000000000000007</v>
      </c>
      <c r="I29" s="74">
        <f>G29/F29*100</f>
        <v>-9.8000000000000007</v>
      </c>
    </row>
    <row r="30" spans="1:9" ht="45" customHeight="1" x14ac:dyDescent="0.25">
      <c r="A30" s="79"/>
      <c r="B30" s="31"/>
      <c r="C30" s="122" t="s">
        <v>213</v>
      </c>
      <c r="D30" s="75">
        <v>0</v>
      </c>
      <c r="E30" s="75">
        <v>0</v>
      </c>
      <c r="F30" s="75">
        <v>0</v>
      </c>
      <c r="G30" s="75">
        <v>5.2</v>
      </c>
      <c r="H30" s="74">
        <v>0</v>
      </c>
      <c r="I30" s="74">
        <v>0</v>
      </c>
    </row>
    <row r="31" spans="1:9" ht="31.5" customHeight="1" x14ac:dyDescent="0.25">
      <c r="A31" s="79"/>
      <c r="B31" s="39">
        <v>11500</v>
      </c>
      <c r="C31" s="121" t="s">
        <v>212</v>
      </c>
      <c r="D31" s="67">
        <v>0</v>
      </c>
      <c r="E31" s="67">
        <v>0</v>
      </c>
      <c r="F31" s="67">
        <v>0</v>
      </c>
      <c r="G31" s="67">
        <v>0</v>
      </c>
      <c r="H31" s="66">
        <v>0</v>
      </c>
      <c r="I31" s="66">
        <v>0</v>
      </c>
    </row>
    <row r="32" spans="1:9" ht="29.25" x14ac:dyDescent="0.25">
      <c r="A32" s="79"/>
      <c r="B32" s="39">
        <v>11600</v>
      </c>
      <c r="C32" s="68" t="s">
        <v>211</v>
      </c>
      <c r="D32" s="67">
        <v>1876</v>
      </c>
      <c r="E32" s="67">
        <v>1876</v>
      </c>
      <c r="F32" s="67">
        <v>1477.5</v>
      </c>
      <c r="G32" s="67">
        <v>1739</v>
      </c>
      <c r="H32" s="66">
        <f>G32/E32*100</f>
        <v>92.697228144989339</v>
      </c>
      <c r="I32" s="66">
        <f>G32/F32*100</f>
        <v>117.69881556683588</v>
      </c>
    </row>
    <row r="33" spans="1:9" ht="15.75" x14ac:dyDescent="0.25">
      <c r="A33" s="79"/>
      <c r="B33" s="39">
        <v>11700</v>
      </c>
      <c r="C33" s="68" t="s">
        <v>210</v>
      </c>
      <c r="D33" s="67">
        <f>D34+D35</f>
        <v>300</v>
      </c>
      <c r="E33" s="67">
        <f>E34+E35</f>
        <v>450</v>
      </c>
      <c r="F33" s="67">
        <f>F34+F35</f>
        <v>450</v>
      </c>
      <c r="G33" s="67">
        <f>G34+G35</f>
        <v>504.7</v>
      </c>
      <c r="H33" s="66">
        <f>G33/E33*100</f>
        <v>112.15555555555557</v>
      </c>
      <c r="I33" s="66">
        <f>G33/F33*100</f>
        <v>112.15555555555557</v>
      </c>
    </row>
    <row r="34" spans="1:9" ht="15" customHeight="1" x14ac:dyDescent="0.25">
      <c r="A34" s="79"/>
      <c r="B34" s="31"/>
      <c r="C34" s="120" t="s">
        <v>209</v>
      </c>
      <c r="D34" s="75">
        <v>0</v>
      </c>
      <c r="E34" s="75">
        <v>0</v>
      </c>
      <c r="F34" s="75">
        <v>0</v>
      </c>
      <c r="G34" s="75">
        <v>33.200000000000003</v>
      </c>
      <c r="H34" s="74">
        <v>0</v>
      </c>
      <c r="I34" s="74">
        <v>0</v>
      </c>
    </row>
    <row r="35" spans="1:9" ht="17.25" customHeight="1" x14ac:dyDescent="0.25">
      <c r="A35" s="79"/>
      <c r="B35" s="31"/>
      <c r="C35" s="120" t="s">
        <v>208</v>
      </c>
      <c r="D35" s="75">
        <v>300</v>
      </c>
      <c r="E35" s="75">
        <v>450</v>
      </c>
      <c r="F35" s="75">
        <v>450</v>
      </c>
      <c r="G35" s="75">
        <v>471.5</v>
      </c>
      <c r="H35" s="74">
        <f>G35/E35*100</f>
        <v>104.77777777777777</v>
      </c>
      <c r="I35" s="74">
        <f>G35/F35*100</f>
        <v>104.77777777777777</v>
      </c>
    </row>
    <row r="36" spans="1:9" ht="18" customHeight="1" x14ac:dyDescent="0.25">
      <c r="A36" s="73">
        <v>2</v>
      </c>
      <c r="B36" s="73">
        <v>20000</v>
      </c>
      <c r="C36" s="71" t="s">
        <v>207</v>
      </c>
      <c r="D36" s="70">
        <f>D37+D93+D95+D97</f>
        <v>607475.74999999988</v>
      </c>
      <c r="E36" s="70">
        <f>E37+E93+E95+E97</f>
        <v>692103.7</v>
      </c>
      <c r="F36" s="70">
        <f>F37+F93+F95+F97</f>
        <v>509234.1</v>
      </c>
      <c r="G36" s="70">
        <f>G37+G93+G95+G97</f>
        <v>491769.79999999993</v>
      </c>
      <c r="H36" s="66">
        <f>G36/E36*100</f>
        <v>71.054352115152682</v>
      </c>
      <c r="I36" s="66">
        <f>G36/F36*100</f>
        <v>96.570477114553</v>
      </c>
    </row>
    <row r="37" spans="1:9" ht="47.25" x14ac:dyDescent="0.25">
      <c r="A37" s="119"/>
      <c r="B37" s="119">
        <v>20200</v>
      </c>
      <c r="C37" s="118" t="s">
        <v>206</v>
      </c>
      <c r="D37" s="117">
        <f>D39+D41+D77+D90</f>
        <v>607625.74999999988</v>
      </c>
      <c r="E37" s="117">
        <f>E39+E41+E77+E90</f>
        <v>692675.7</v>
      </c>
      <c r="F37" s="117">
        <f>F39+F41+F77+F90</f>
        <v>509806.1</v>
      </c>
      <c r="G37" s="117">
        <f>G39+G41+G77+G90</f>
        <v>492211.19999999995</v>
      </c>
      <c r="H37" s="66">
        <f>G37/E37*100</f>
        <v>71.059400524661115</v>
      </c>
      <c r="I37" s="66">
        <f>G37/F37*100</f>
        <v>96.548707439946284</v>
      </c>
    </row>
    <row r="38" spans="1:9" ht="15.75" x14ac:dyDescent="0.25">
      <c r="A38" s="73"/>
      <c r="B38" s="72"/>
      <c r="C38" s="116" t="s">
        <v>111</v>
      </c>
      <c r="D38" s="115"/>
      <c r="E38" s="115"/>
      <c r="F38" s="115"/>
      <c r="G38" s="114"/>
      <c r="H38" s="66"/>
      <c r="I38" s="66"/>
    </row>
    <row r="39" spans="1:9" ht="30" customHeight="1" x14ac:dyDescent="0.25">
      <c r="A39" s="32"/>
      <c r="B39" s="32">
        <v>20201</v>
      </c>
      <c r="C39" s="68" t="s">
        <v>205</v>
      </c>
      <c r="D39" s="67">
        <f>D40</f>
        <v>179029.3</v>
      </c>
      <c r="E39" s="67">
        <f>E40</f>
        <v>179029.3</v>
      </c>
      <c r="F39" s="67">
        <f>F40</f>
        <v>136899.5</v>
      </c>
      <c r="G39" s="67">
        <f>G40</f>
        <v>136899.5</v>
      </c>
      <c r="H39" s="66">
        <f>G39/E39*100</f>
        <v>76.467650825870408</v>
      </c>
      <c r="I39" s="66">
        <f>G39/F39*100</f>
        <v>100</v>
      </c>
    </row>
    <row r="40" spans="1:9" ht="30" x14ac:dyDescent="0.25">
      <c r="A40" s="32"/>
      <c r="B40" s="79"/>
      <c r="C40" s="113" t="s">
        <v>204</v>
      </c>
      <c r="D40" s="75">
        <v>179029.3</v>
      </c>
      <c r="E40" s="89">
        <v>179029.3</v>
      </c>
      <c r="F40" s="89">
        <v>136899.5</v>
      </c>
      <c r="G40" s="76">
        <v>136899.5</v>
      </c>
      <c r="H40" s="74">
        <f>G40/E40*100</f>
        <v>76.467650825870408</v>
      </c>
      <c r="I40" s="74">
        <f>G40/F40*100</f>
        <v>100</v>
      </c>
    </row>
    <row r="41" spans="1:9" ht="30.75" customHeight="1" x14ac:dyDescent="0.25">
      <c r="A41" s="32"/>
      <c r="B41" s="32">
        <v>20202</v>
      </c>
      <c r="C41" s="68" t="s">
        <v>203</v>
      </c>
      <c r="D41" s="67">
        <f>D42+D43+D44+D45+D46+D47</f>
        <v>1380</v>
      </c>
      <c r="E41" s="67">
        <f>E42+E43+E44+E45+E46+E47</f>
        <v>69198.599999999991</v>
      </c>
      <c r="F41" s="67">
        <f>F42+F43+F44+F45+F46+F47</f>
        <v>36724</v>
      </c>
      <c r="G41" s="67">
        <f>G42+G43+G44+G45+G46+G47</f>
        <v>27397.9</v>
      </c>
      <c r="H41" s="66">
        <f>G41/E41*100</f>
        <v>39.593142057787304</v>
      </c>
      <c r="I41" s="66">
        <f>G41/F41*100</f>
        <v>74.604890534800134</v>
      </c>
    </row>
    <row r="42" spans="1:9" ht="30.75" customHeight="1" x14ac:dyDescent="0.25">
      <c r="A42" s="32"/>
      <c r="B42" s="32">
        <v>20202008</v>
      </c>
      <c r="C42" s="113" t="s">
        <v>202</v>
      </c>
      <c r="D42" s="75">
        <v>0</v>
      </c>
      <c r="E42" s="75">
        <v>862.5</v>
      </c>
      <c r="F42" s="75">
        <v>862.5</v>
      </c>
      <c r="G42" s="75">
        <v>726.3</v>
      </c>
      <c r="H42" s="69">
        <f>G42/E42*100</f>
        <v>84.208695652173901</v>
      </c>
      <c r="I42" s="69">
        <f>G42/F42*100</f>
        <v>84.208695652173901</v>
      </c>
    </row>
    <row r="43" spans="1:9" ht="90" customHeight="1" x14ac:dyDescent="0.25">
      <c r="A43" s="32"/>
      <c r="B43" s="32">
        <v>20202009</v>
      </c>
      <c r="C43" s="98" t="s">
        <v>201</v>
      </c>
      <c r="D43" s="75">
        <v>0</v>
      </c>
      <c r="E43" s="75">
        <v>949</v>
      </c>
      <c r="F43" s="75">
        <v>0</v>
      </c>
      <c r="G43" s="75">
        <v>0</v>
      </c>
      <c r="H43" s="69">
        <f>G43/E43*100</f>
        <v>0</v>
      </c>
      <c r="I43" s="69">
        <v>0</v>
      </c>
    </row>
    <row r="44" spans="1:9" ht="33.75" customHeight="1" x14ac:dyDescent="0.25">
      <c r="A44" s="32"/>
      <c r="B44" s="32">
        <v>20202051</v>
      </c>
      <c r="C44" s="92" t="s">
        <v>200</v>
      </c>
      <c r="D44" s="75">
        <v>0</v>
      </c>
      <c r="E44" s="75">
        <v>180.5</v>
      </c>
      <c r="F44" s="75">
        <v>180.5</v>
      </c>
      <c r="G44" s="75">
        <v>152</v>
      </c>
      <c r="H44" s="69">
        <f>G44/E44*100</f>
        <v>84.210526315789465</v>
      </c>
      <c r="I44" s="69">
        <f>G44/F44*100</f>
        <v>84.210526315789465</v>
      </c>
    </row>
    <row r="45" spans="1:9" ht="45" customHeight="1" x14ac:dyDescent="0.25">
      <c r="A45" s="32"/>
      <c r="B45" s="32">
        <v>20202145</v>
      </c>
      <c r="C45" s="92" t="s">
        <v>199</v>
      </c>
      <c r="D45" s="75">
        <v>0</v>
      </c>
      <c r="E45" s="75">
        <v>4646.3999999999996</v>
      </c>
      <c r="F45" s="75">
        <v>2000</v>
      </c>
      <c r="G45" s="75">
        <v>2000</v>
      </c>
      <c r="H45" s="69">
        <f>G45/E45*100</f>
        <v>43.044077134986232</v>
      </c>
      <c r="I45" s="69">
        <f>G45/F45*100</f>
        <v>100</v>
      </c>
    </row>
    <row r="46" spans="1:9" ht="76.5" customHeight="1" x14ac:dyDescent="0.25">
      <c r="A46" s="32"/>
      <c r="B46" s="32">
        <v>20202150</v>
      </c>
      <c r="C46" s="92" t="s">
        <v>198</v>
      </c>
      <c r="D46" s="75">
        <v>0</v>
      </c>
      <c r="E46" s="75">
        <v>3876.5</v>
      </c>
      <c r="F46" s="75">
        <v>3873</v>
      </c>
      <c r="G46" s="75">
        <v>3873</v>
      </c>
      <c r="H46" s="69">
        <f>G46/E46*100</f>
        <v>99.909712369405383</v>
      </c>
      <c r="I46" s="69">
        <f>G46/F46*100</f>
        <v>100</v>
      </c>
    </row>
    <row r="47" spans="1:9" s="3" customFormat="1" ht="30.75" customHeight="1" x14ac:dyDescent="0.25">
      <c r="A47" s="32"/>
      <c r="B47" s="112">
        <v>20202999</v>
      </c>
      <c r="C47" s="68" t="s">
        <v>197</v>
      </c>
      <c r="D47" s="111">
        <f>D48+D49+D50+D51+D52+D53+D54+D55+D56+D57+D58+D59+D60+D61+D62+D63+D64+D65+D66+D67+D68+D69+D70+D71+D72+D73+D74+D75+D76</f>
        <v>1380</v>
      </c>
      <c r="E47" s="111">
        <f>E48+E49+E50+E51+E52+E53+E54+E55+E56+E57+E58+E59+E60+E61+E62+E63+E64+E65+E66+E67+E68+E69+E70+E71+E72+E73+E74+E75+E76</f>
        <v>58683.7</v>
      </c>
      <c r="F47" s="111">
        <f>F48+F49+F50+F51+F52+F53+F54+F55+F56+F57+F58+F59+F60+F61+F62+F63+F64+F65+F66+F67+F68+F69+F70+F71+F72+F73+F74+F75+F76</f>
        <v>29807.999999999996</v>
      </c>
      <c r="G47" s="111">
        <f>G48+G49+G50+G51+G52+G53+G54+G55+G56+G57+G58+G59+G60+G61+G62+G63+G64+G65+G66+G67+G68+G69+G70+G71+G72+G73+G74+G75+G76</f>
        <v>20646.600000000002</v>
      </c>
      <c r="H47" s="70">
        <f>G47/E47*100</f>
        <v>35.182853160247227</v>
      </c>
      <c r="I47" s="70">
        <f>G47/F47*100</f>
        <v>69.265297906602271</v>
      </c>
    </row>
    <row r="48" spans="1:9" ht="42.75" customHeight="1" x14ac:dyDescent="0.25">
      <c r="A48" s="32"/>
      <c r="B48" s="109" t="s">
        <v>196</v>
      </c>
      <c r="C48" s="110" t="s">
        <v>195</v>
      </c>
      <c r="D48" s="75">
        <v>0</v>
      </c>
      <c r="E48" s="75">
        <v>0</v>
      </c>
      <c r="F48" s="75">
        <v>0</v>
      </c>
      <c r="G48" s="75">
        <v>0</v>
      </c>
      <c r="H48" s="74">
        <v>0</v>
      </c>
      <c r="I48" s="74">
        <v>0</v>
      </c>
    </row>
    <row r="49" spans="1:9" ht="46.5" customHeight="1" x14ac:dyDescent="0.25">
      <c r="A49" s="32"/>
      <c r="B49" s="109" t="s">
        <v>194</v>
      </c>
      <c r="C49" s="110" t="s">
        <v>193</v>
      </c>
      <c r="D49" s="75">
        <v>0</v>
      </c>
      <c r="E49" s="75">
        <v>1080</v>
      </c>
      <c r="F49" s="75">
        <v>1080</v>
      </c>
      <c r="G49" s="75">
        <v>781.1</v>
      </c>
      <c r="H49" s="74">
        <f>G49/E49*100</f>
        <v>72.324074074074076</v>
      </c>
      <c r="I49" s="74">
        <f>G49/F49*100</f>
        <v>72.324074074074076</v>
      </c>
    </row>
    <row r="50" spans="1:9" ht="27" customHeight="1" x14ac:dyDescent="0.25">
      <c r="A50" s="32"/>
      <c r="B50" s="109" t="s">
        <v>192</v>
      </c>
      <c r="C50" s="108" t="s">
        <v>191</v>
      </c>
      <c r="D50" s="75">
        <v>0</v>
      </c>
      <c r="E50" s="75">
        <v>3900</v>
      </c>
      <c r="F50" s="75">
        <v>2900</v>
      </c>
      <c r="G50" s="75">
        <v>0</v>
      </c>
      <c r="H50" s="74">
        <v>0</v>
      </c>
      <c r="I50" s="74">
        <v>0</v>
      </c>
    </row>
    <row r="51" spans="1:9" ht="59.25" customHeight="1" x14ac:dyDescent="0.25">
      <c r="A51" s="32"/>
      <c r="B51" s="109" t="s">
        <v>190</v>
      </c>
      <c r="C51" s="108" t="s">
        <v>189</v>
      </c>
      <c r="D51" s="75">
        <v>0</v>
      </c>
      <c r="E51" s="75">
        <v>39</v>
      </c>
      <c r="F51" s="75">
        <v>39</v>
      </c>
      <c r="G51" s="75">
        <v>0</v>
      </c>
      <c r="H51" s="74">
        <v>0</v>
      </c>
      <c r="I51" s="74">
        <v>0</v>
      </c>
    </row>
    <row r="52" spans="1:9" ht="33" customHeight="1" x14ac:dyDescent="0.25">
      <c r="A52" s="32"/>
      <c r="B52" s="102">
        <v>1903</v>
      </c>
      <c r="C52" s="78" t="s">
        <v>188</v>
      </c>
      <c r="D52" s="106">
        <v>0</v>
      </c>
      <c r="E52" s="75">
        <v>201.8</v>
      </c>
      <c r="F52" s="75">
        <v>201.8</v>
      </c>
      <c r="G52" s="75">
        <v>201.8</v>
      </c>
      <c r="H52" s="74">
        <f>G52/E52*100</f>
        <v>100</v>
      </c>
      <c r="I52" s="74">
        <f>G52/F52*100</f>
        <v>100</v>
      </c>
    </row>
    <row r="53" spans="1:9" ht="57.75" customHeight="1" x14ac:dyDescent="0.25">
      <c r="A53" s="32"/>
      <c r="B53" s="102">
        <v>1912</v>
      </c>
      <c r="C53" s="107" t="s">
        <v>187</v>
      </c>
      <c r="D53" s="106">
        <v>0</v>
      </c>
      <c r="E53" s="75">
        <v>142.5</v>
      </c>
      <c r="F53" s="75">
        <v>142.5</v>
      </c>
      <c r="G53" s="75">
        <v>0</v>
      </c>
      <c r="H53" s="74">
        <v>0</v>
      </c>
      <c r="I53" s="74">
        <v>0</v>
      </c>
    </row>
    <row r="54" spans="1:9" ht="72" customHeight="1" x14ac:dyDescent="0.25">
      <c r="A54" s="32"/>
      <c r="B54" s="102">
        <v>2901</v>
      </c>
      <c r="C54" s="107" t="s">
        <v>186</v>
      </c>
      <c r="D54" s="106">
        <v>0</v>
      </c>
      <c r="E54" s="75">
        <v>1031.7</v>
      </c>
      <c r="F54" s="75">
        <v>1031.7</v>
      </c>
      <c r="G54" s="75">
        <v>1031.7</v>
      </c>
      <c r="H54" s="74">
        <f>G54/E54*100</f>
        <v>100</v>
      </c>
      <c r="I54" s="74">
        <f>G54/F54*100</f>
        <v>100</v>
      </c>
    </row>
    <row r="55" spans="1:9" ht="60.75" customHeight="1" x14ac:dyDescent="0.25">
      <c r="A55" s="32"/>
      <c r="B55" s="102">
        <v>2903</v>
      </c>
      <c r="C55" s="107" t="s">
        <v>185</v>
      </c>
      <c r="D55" s="106">
        <v>0</v>
      </c>
      <c r="E55" s="75">
        <v>445.7</v>
      </c>
      <c r="F55" s="75">
        <v>445.7</v>
      </c>
      <c r="G55" s="75">
        <v>310.5</v>
      </c>
      <c r="H55" s="74">
        <f>G55/E55*100</f>
        <v>69.66569441328248</v>
      </c>
      <c r="I55" s="74">
        <f>G55/F55*100</f>
        <v>69.66569441328248</v>
      </c>
    </row>
    <row r="56" spans="1:9" ht="76.5" customHeight="1" x14ac:dyDescent="0.25">
      <c r="A56" s="32"/>
      <c r="B56" s="102">
        <v>3801</v>
      </c>
      <c r="C56" s="92" t="s">
        <v>184</v>
      </c>
      <c r="D56" s="106">
        <v>0</v>
      </c>
      <c r="E56" s="75">
        <v>1800</v>
      </c>
      <c r="F56" s="75">
        <v>0</v>
      </c>
      <c r="G56" s="75">
        <v>0</v>
      </c>
      <c r="H56" s="74">
        <v>0</v>
      </c>
      <c r="I56" s="74">
        <v>0</v>
      </c>
    </row>
    <row r="57" spans="1:9" ht="29.25" customHeight="1" x14ac:dyDescent="0.25">
      <c r="A57" s="32"/>
      <c r="B57" s="102">
        <v>3803</v>
      </c>
      <c r="C57" s="107" t="s">
        <v>183</v>
      </c>
      <c r="D57" s="106">
        <v>0</v>
      </c>
      <c r="E57" s="75">
        <v>920</v>
      </c>
      <c r="F57" s="75">
        <v>920</v>
      </c>
      <c r="G57" s="75">
        <v>0</v>
      </c>
      <c r="H57" s="74">
        <v>0</v>
      </c>
      <c r="I57" s="74">
        <v>0</v>
      </c>
    </row>
    <row r="58" spans="1:9" ht="45" customHeight="1" x14ac:dyDescent="0.25">
      <c r="A58" s="32"/>
      <c r="B58" s="102">
        <v>3901</v>
      </c>
      <c r="C58" s="105" t="s">
        <v>182</v>
      </c>
      <c r="D58" s="75">
        <v>0</v>
      </c>
      <c r="E58" s="75">
        <v>141.69999999999999</v>
      </c>
      <c r="F58" s="75">
        <v>141.69999999999999</v>
      </c>
      <c r="G58" s="75">
        <v>83.3</v>
      </c>
      <c r="H58" s="74">
        <f>G58/E58*100</f>
        <v>58.786167960479887</v>
      </c>
      <c r="I58" s="74">
        <f>G58/F58*100</f>
        <v>58.786167960479887</v>
      </c>
    </row>
    <row r="59" spans="1:9" ht="42" customHeight="1" x14ac:dyDescent="0.25">
      <c r="A59" s="32"/>
      <c r="B59" s="102">
        <v>4205</v>
      </c>
      <c r="C59" s="104" t="s">
        <v>181</v>
      </c>
      <c r="D59" s="75">
        <v>0</v>
      </c>
      <c r="E59" s="75">
        <v>3743.1</v>
      </c>
      <c r="F59" s="75">
        <v>348</v>
      </c>
      <c r="G59" s="75">
        <v>348</v>
      </c>
      <c r="H59" s="74">
        <f>G59/E59*100</f>
        <v>9.2971066762843648</v>
      </c>
      <c r="I59" s="74">
        <f>G59/F59*100</f>
        <v>100</v>
      </c>
    </row>
    <row r="60" spans="1:9" ht="25.5" customHeight="1" x14ac:dyDescent="0.25">
      <c r="A60" s="32"/>
      <c r="B60" s="102">
        <v>5001</v>
      </c>
      <c r="C60" s="103" t="s">
        <v>180</v>
      </c>
      <c r="D60" s="75">
        <v>0</v>
      </c>
      <c r="E60" s="75">
        <v>130</v>
      </c>
      <c r="F60" s="75">
        <v>130</v>
      </c>
      <c r="G60" s="75">
        <v>0</v>
      </c>
      <c r="H60" s="74">
        <v>0</v>
      </c>
      <c r="I60" s="74">
        <v>0</v>
      </c>
    </row>
    <row r="61" spans="1:9" ht="31.5" customHeight="1" x14ac:dyDescent="0.25">
      <c r="A61" s="32"/>
      <c r="B61" s="102">
        <v>5002</v>
      </c>
      <c r="C61" s="103" t="s">
        <v>179</v>
      </c>
      <c r="D61" s="75">
        <v>0</v>
      </c>
      <c r="E61" s="75">
        <v>1584.9</v>
      </c>
      <c r="F61" s="75">
        <v>1584.9</v>
      </c>
      <c r="G61" s="75">
        <v>1584.9</v>
      </c>
      <c r="H61" s="74">
        <f>G61/E61*100</f>
        <v>100</v>
      </c>
      <c r="I61" s="74">
        <f>G61/F61*100</f>
        <v>100</v>
      </c>
    </row>
    <row r="62" spans="1:9" ht="95.25" customHeight="1" x14ac:dyDescent="0.25">
      <c r="A62" s="32"/>
      <c r="B62" s="102">
        <v>5501</v>
      </c>
      <c r="C62" s="101" t="s">
        <v>178</v>
      </c>
      <c r="D62" s="75">
        <v>0</v>
      </c>
      <c r="E62" s="75">
        <v>4402</v>
      </c>
      <c r="F62" s="75">
        <v>4402</v>
      </c>
      <c r="G62" s="75">
        <v>0</v>
      </c>
      <c r="H62" s="74">
        <v>0</v>
      </c>
      <c r="I62" s="74">
        <v>0</v>
      </c>
    </row>
    <row r="63" spans="1:9" ht="44.25" customHeight="1" x14ac:dyDescent="0.25">
      <c r="A63" s="32"/>
      <c r="B63" s="79">
        <v>5701</v>
      </c>
      <c r="C63" s="100" t="s">
        <v>177</v>
      </c>
      <c r="D63" s="75">
        <v>40</v>
      </c>
      <c r="E63" s="75">
        <v>40</v>
      </c>
      <c r="F63" s="75">
        <v>40</v>
      </c>
      <c r="G63" s="75">
        <v>0</v>
      </c>
      <c r="H63" s="74">
        <f>G63/E63*100</f>
        <v>0</v>
      </c>
      <c r="I63" s="74">
        <v>0</v>
      </c>
    </row>
    <row r="64" spans="1:9" ht="88.5" customHeight="1" x14ac:dyDescent="0.25">
      <c r="A64" s="32"/>
      <c r="B64" s="79">
        <v>6201</v>
      </c>
      <c r="C64" s="99" t="s">
        <v>176</v>
      </c>
      <c r="D64" s="75">
        <v>0</v>
      </c>
      <c r="E64" s="75">
        <v>2868.9</v>
      </c>
      <c r="F64" s="75">
        <v>2422.3000000000002</v>
      </c>
      <c r="G64" s="75">
        <v>2422.3000000000002</v>
      </c>
      <c r="H64" s="74">
        <f>G64/E64*100</f>
        <v>84.433057966467985</v>
      </c>
      <c r="I64" s="74">
        <f>G64/F64*100</f>
        <v>100</v>
      </c>
    </row>
    <row r="65" spans="1:9" ht="63" customHeight="1" x14ac:dyDescent="0.25">
      <c r="A65" s="32"/>
      <c r="B65" s="79">
        <v>6803</v>
      </c>
      <c r="C65" s="98" t="s">
        <v>175</v>
      </c>
      <c r="D65" s="75">
        <v>0</v>
      </c>
      <c r="E65" s="75">
        <v>12447.3</v>
      </c>
      <c r="F65" s="75">
        <v>0</v>
      </c>
      <c r="G65" s="75">
        <v>0</v>
      </c>
      <c r="H65" s="74">
        <f>G65/E65*100</f>
        <v>0</v>
      </c>
      <c r="I65" s="74">
        <v>0</v>
      </c>
    </row>
    <row r="66" spans="1:9" ht="23.25" customHeight="1" x14ac:dyDescent="0.25">
      <c r="A66" s="32"/>
      <c r="B66" s="79">
        <v>6804</v>
      </c>
      <c r="C66" s="98" t="s">
        <v>174</v>
      </c>
      <c r="D66" s="75">
        <v>0</v>
      </c>
      <c r="E66" s="75">
        <v>4000</v>
      </c>
      <c r="F66" s="75">
        <v>0</v>
      </c>
      <c r="G66" s="75">
        <v>0</v>
      </c>
      <c r="H66" s="74">
        <f>G66/E66*100</f>
        <v>0</v>
      </c>
      <c r="I66" s="74">
        <v>0</v>
      </c>
    </row>
    <row r="67" spans="1:9" ht="24.75" customHeight="1" x14ac:dyDescent="0.25">
      <c r="A67" s="32"/>
      <c r="B67" s="79">
        <v>6806</v>
      </c>
      <c r="C67" s="98" t="s">
        <v>173</v>
      </c>
      <c r="D67" s="75">
        <v>0</v>
      </c>
      <c r="E67" s="75">
        <v>1597.6</v>
      </c>
      <c r="F67" s="75">
        <v>1597.6</v>
      </c>
      <c r="G67" s="75">
        <v>1597.6</v>
      </c>
      <c r="H67" s="74">
        <f>G67/E67*100</f>
        <v>100</v>
      </c>
      <c r="I67" s="74">
        <f>G67/F67*100</f>
        <v>100</v>
      </c>
    </row>
    <row r="68" spans="1:9" ht="32.25" customHeight="1" x14ac:dyDescent="0.25">
      <c r="A68" s="32"/>
      <c r="B68" s="79">
        <v>7001</v>
      </c>
      <c r="C68" s="91" t="s">
        <v>172</v>
      </c>
      <c r="D68" s="75">
        <v>1053.7</v>
      </c>
      <c r="E68" s="89">
        <v>1053.7</v>
      </c>
      <c r="F68" s="89">
        <v>1053.7</v>
      </c>
      <c r="G68" s="89">
        <v>1053.7</v>
      </c>
      <c r="H68" s="74">
        <f>G68/E68*100</f>
        <v>100</v>
      </c>
      <c r="I68" s="74">
        <f>G68/F68*100</f>
        <v>100</v>
      </c>
    </row>
    <row r="69" spans="1:9" ht="27.75" customHeight="1" x14ac:dyDescent="0.25">
      <c r="A69" s="32"/>
      <c r="B69" s="79">
        <v>7101</v>
      </c>
      <c r="C69" s="91" t="s">
        <v>171</v>
      </c>
      <c r="D69" s="75">
        <v>286.3</v>
      </c>
      <c r="E69" s="89">
        <v>286.3</v>
      </c>
      <c r="F69" s="89">
        <v>286.3</v>
      </c>
      <c r="G69" s="89">
        <v>286.3</v>
      </c>
      <c r="H69" s="74">
        <f>G69/E69*100</f>
        <v>100</v>
      </c>
      <c r="I69" s="74">
        <f>G69/F69*100</f>
        <v>100</v>
      </c>
    </row>
    <row r="70" spans="1:9" ht="31.5" customHeight="1" x14ac:dyDescent="0.25">
      <c r="A70" s="32"/>
      <c r="B70" s="79">
        <v>7701</v>
      </c>
      <c r="C70" s="97" t="s">
        <v>170</v>
      </c>
      <c r="D70" s="75">
        <v>0</v>
      </c>
      <c r="E70" s="89">
        <v>4500</v>
      </c>
      <c r="F70" s="89">
        <v>4477.5</v>
      </c>
      <c r="G70" s="89">
        <v>4477.5</v>
      </c>
      <c r="H70" s="74">
        <f>G70/E70*100</f>
        <v>99.5</v>
      </c>
      <c r="I70" s="74">
        <f>G70/F70*100</f>
        <v>100</v>
      </c>
    </row>
    <row r="71" spans="1:9" ht="23.25" customHeight="1" x14ac:dyDescent="0.25">
      <c r="A71" s="32"/>
      <c r="B71" s="79">
        <v>7704</v>
      </c>
      <c r="C71" s="96" t="s">
        <v>169</v>
      </c>
      <c r="D71" s="75">
        <v>0</v>
      </c>
      <c r="E71" s="89">
        <v>1000</v>
      </c>
      <c r="F71" s="89">
        <v>0</v>
      </c>
      <c r="G71" s="89">
        <v>0</v>
      </c>
      <c r="H71" s="74">
        <v>0</v>
      </c>
      <c r="I71" s="74">
        <v>0</v>
      </c>
    </row>
    <row r="72" spans="1:9" ht="93" customHeight="1" x14ac:dyDescent="0.25">
      <c r="A72" s="32"/>
      <c r="B72" s="79">
        <v>8402</v>
      </c>
      <c r="C72" s="95" t="s">
        <v>168</v>
      </c>
      <c r="D72" s="75">
        <v>0</v>
      </c>
      <c r="E72" s="89">
        <v>820.6</v>
      </c>
      <c r="F72" s="89">
        <v>655.5</v>
      </c>
      <c r="G72" s="89">
        <v>560.1</v>
      </c>
      <c r="H72" s="74">
        <f>G72/E72*100</f>
        <v>68.254935413112364</v>
      </c>
      <c r="I72" s="74">
        <f>G72/F72*100</f>
        <v>85.446224256292908</v>
      </c>
    </row>
    <row r="73" spans="1:9" ht="47.25" customHeight="1" x14ac:dyDescent="0.25">
      <c r="A73" s="32"/>
      <c r="B73" s="79">
        <v>8701</v>
      </c>
      <c r="C73" s="95" t="s">
        <v>167</v>
      </c>
      <c r="D73" s="75">
        <v>0</v>
      </c>
      <c r="E73" s="89">
        <v>156.69999999999999</v>
      </c>
      <c r="F73" s="89">
        <v>107.8</v>
      </c>
      <c r="G73" s="89">
        <v>107.8</v>
      </c>
      <c r="H73" s="74">
        <f>G73/E73*100</f>
        <v>68.793873643905556</v>
      </c>
      <c r="I73" s="74">
        <f>G73/F73*100</f>
        <v>100</v>
      </c>
    </row>
    <row r="74" spans="1:9" ht="27.75" customHeight="1" x14ac:dyDescent="0.25">
      <c r="A74" s="32"/>
      <c r="B74" s="79">
        <v>9106</v>
      </c>
      <c r="C74" s="94" t="s">
        <v>166</v>
      </c>
      <c r="D74" s="75">
        <v>0</v>
      </c>
      <c r="E74" s="89">
        <v>3495.2</v>
      </c>
      <c r="F74" s="89">
        <v>2835.3</v>
      </c>
      <c r="G74" s="89">
        <v>2835.3</v>
      </c>
      <c r="H74" s="74">
        <f>G74/E74*100</f>
        <v>81.119821469443821</v>
      </c>
      <c r="I74" s="74">
        <f>G74/F74*100</f>
        <v>100</v>
      </c>
    </row>
    <row r="75" spans="1:9" ht="73.5" customHeight="1" x14ac:dyDescent="0.25">
      <c r="A75" s="32"/>
      <c r="B75" s="79">
        <v>9303</v>
      </c>
      <c r="C75" s="81" t="s">
        <v>165</v>
      </c>
      <c r="D75" s="75">
        <v>0</v>
      </c>
      <c r="E75" s="89">
        <v>1644.3</v>
      </c>
      <c r="F75" s="89">
        <v>0</v>
      </c>
      <c r="G75" s="89">
        <v>0</v>
      </c>
      <c r="H75" s="74">
        <v>0</v>
      </c>
      <c r="I75" s="74">
        <v>0</v>
      </c>
    </row>
    <row r="76" spans="1:9" ht="105" customHeight="1" x14ac:dyDescent="0.25">
      <c r="A76" s="32"/>
      <c r="B76" s="79">
        <v>9801</v>
      </c>
      <c r="C76" s="30" t="s">
        <v>164</v>
      </c>
      <c r="D76" s="75">
        <v>0</v>
      </c>
      <c r="E76" s="89">
        <v>5210.7</v>
      </c>
      <c r="F76" s="89">
        <v>2964.7</v>
      </c>
      <c r="G76" s="89">
        <v>2964.7</v>
      </c>
      <c r="H76" s="74">
        <f>G76/E76*100</f>
        <v>56.896386282073422</v>
      </c>
      <c r="I76" s="74">
        <f>G76/F76*100</f>
        <v>100</v>
      </c>
    </row>
    <row r="77" spans="1:9" ht="27.75" customHeight="1" x14ac:dyDescent="0.25">
      <c r="A77" s="32"/>
      <c r="B77" s="32">
        <v>20203</v>
      </c>
      <c r="C77" s="88" t="s">
        <v>163</v>
      </c>
      <c r="D77" s="67">
        <f>D78+D79+D80+D81+D82+D83+D84+D85+D86+D87+D88+D89</f>
        <v>424666.6</v>
      </c>
      <c r="E77" s="67">
        <f>E78+E79+E80+E81+E82+E83+E84+E85+E86+E87+E88+E89</f>
        <v>441767</v>
      </c>
      <c r="F77" s="67">
        <f>F78+F79+F80+F81+F82+F83+F84+F85+F86+F87+F88+F89</f>
        <v>334071.3</v>
      </c>
      <c r="G77" s="67">
        <f>G78+G79+G80+G81+G82+G83+G84+G85+G86+G87+G88+G89</f>
        <v>325982.89999999997</v>
      </c>
      <c r="H77" s="66">
        <f>G77/E77*100</f>
        <v>73.790686040378745</v>
      </c>
      <c r="I77" s="66">
        <f>G77/F77*100</f>
        <v>97.578840205668655</v>
      </c>
    </row>
    <row r="78" spans="1:9" ht="50.25" customHeight="1" x14ac:dyDescent="0.25">
      <c r="A78" s="93" t="s">
        <v>138</v>
      </c>
      <c r="B78" s="82" t="s">
        <v>162</v>
      </c>
      <c r="C78" s="91" t="s">
        <v>161</v>
      </c>
      <c r="D78" s="75">
        <v>15643.1</v>
      </c>
      <c r="E78" s="89">
        <v>12541.1</v>
      </c>
      <c r="F78" s="89">
        <v>11594.1</v>
      </c>
      <c r="G78" s="89">
        <v>9720</v>
      </c>
      <c r="H78" s="74">
        <f>G78/E78*100</f>
        <v>77.505163023977161</v>
      </c>
      <c r="I78" s="74">
        <f>G78/F78*100</f>
        <v>83.835744042228384</v>
      </c>
    </row>
    <row r="79" spans="1:9" ht="21.75" customHeight="1" x14ac:dyDescent="0.25">
      <c r="A79" s="93"/>
      <c r="B79" s="82" t="s">
        <v>160</v>
      </c>
      <c r="C79" s="91" t="s">
        <v>159</v>
      </c>
      <c r="D79" s="75">
        <v>226.1</v>
      </c>
      <c r="E79" s="89">
        <v>225</v>
      </c>
      <c r="F79" s="89">
        <v>225</v>
      </c>
      <c r="G79" s="89">
        <v>225</v>
      </c>
      <c r="H79" s="74">
        <f>G79/E79*100</f>
        <v>100</v>
      </c>
      <c r="I79" s="74">
        <f>G79/F79*100</f>
        <v>100</v>
      </c>
    </row>
    <row r="80" spans="1:9" ht="28.5" customHeight="1" x14ac:dyDescent="0.25">
      <c r="A80" s="93"/>
      <c r="B80" s="82" t="s">
        <v>158</v>
      </c>
      <c r="C80" s="91" t="s">
        <v>157</v>
      </c>
      <c r="D80" s="75">
        <v>8.1999999999999993</v>
      </c>
      <c r="E80" s="89">
        <v>8.1999999999999993</v>
      </c>
      <c r="F80" s="89">
        <v>6.5</v>
      </c>
      <c r="G80" s="89">
        <v>2.1</v>
      </c>
      <c r="H80" s="74">
        <f>G80/E80*100</f>
        <v>25.609756097560975</v>
      </c>
      <c r="I80" s="74">
        <f>G80/F80*100</f>
        <v>32.307692307692307</v>
      </c>
    </row>
    <row r="81" spans="1:11" ht="15" customHeight="1" x14ac:dyDescent="0.25">
      <c r="A81" s="93"/>
      <c r="B81" s="82" t="s">
        <v>156</v>
      </c>
      <c r="C81" s="91" t="s">
        <v>155</v>
      </c>
      <c r="D81" s="75">
        <v>0</v>
      </c>
      <c r="E81" s="89">
        <v>0</v>
      </c>
      <c r="F81" s="89">
        <v>0</v>
      </c>
      <c r="G81" s="89">
        <v>0</v>
      </c>
      <c r="H81" s="74">
        <v>0</v>
      </c>
      <c r="I81" s="74">
        <v>0</v>
      </c>
    </row>
    <row r="82" spans="1:11" ht="30" customHeight="1" x14ac:dyDescent="0.25">
      <c r="A82" s="93"/>
      <c r="B82" s="82" t="s">
        <v>154</v>
      </c>
      <c r="C82" s="91" t="s">
        <v>153</v>
      </c>
      <c r="D82" s="75">
        <v>1830.1</v>
      </c>
      <c r="E82" s="89">
        <v>1830.1</v>
      </c>
      <c r="F82" s="89">
        <v>1373.8</v>
      </c>
      <c r="G82" s="89">
        <v>1373.8</v>
      </c>
      <c r="H82" s="74">
        <f>G82/E82*100</f>
        <v>75.066936232992731</v>
      </c>
      <c r="I82" s="74">
        <f>G82/F82*100</f>
        <v>100</v>
      </c>
      <c r="K82" s="90"/>
    </row>
    <row r="83" spans="1:11" ht="26.25" customHeight="1" x14ac:dyDescent="0.25">
      <c r="A83" s="93"/>
      <c r="B83" s="82" t="s">
        <v>152</v>
      </c>
      <c r="C83" s="91" t="s">
        <v>151</v>
      </c>
      <c r="D83" s="75">
        <v>304.8</v>
      </c>
      <c r="E83" s="89">
        <v>4859.8999999999996</v>
      </c>
      <c r="F83" s="89">
        <v>3620.6</v>
      </c>
      <c r="G83" s="89">
        <v>3311.3</v>
      </c>
      <c r="H83" s="74">
        <f>G83/E83*100</f>
        <v>68.135146813720453</v>
      </c>
      <c r="I83" s="74">
        <f>G83/F83*100</f>
        <v>91.45721703585042</v>
      </c>
      <c r="K83" s="90"/>
    </row>
    <row r="84" spans="1:11" ht="42.75" customHeight="1" x14ac:dyDescent="0.25">
      <c r="A84" s="32"/>
      <c r="B84" s="82" t="s">
        <v>150</v>
      </c>
      <c r="C84" s="91" t="s">
        <v>149</v>
      </c>
      <c r="D84" s="75">
        <v>12933.8</v>
      </c>
      <c r="E84" s="89">
        <v>12845.9</v>
      </c>
      <c r="F84" s="89">
        <v>8538.2000000000007</v>
      </c>
      <c r="G84" s="89">
        <v>7769</v>
      </c>
      <c r="H84" s="74">
        <f>G84/E84*100</f>
        <v>60.478440591939844</v>
      </c>
      <c r="I84" s="74">
        <f>G84/F84*100</f>
        <v>90.991075402309619</v>
      </c>
      <c r="K84" s="90"/>
    </row>
    <row r="85" spans="1:11" ht="45" x14ac:dyDescent="0.25">
      <c r="A85" s="32"/>
      <c r="B85" s="82" t="s">
        <v>148</v>
      </c>
      <c r="C85" s="91" t="s">
        <v>147</v>
      </c>
      <c r="D85" s="75">
        <v>385359.7</v>
      </c>
      <c r="E85" s="89">
        <v>403373.5</v>
      </c>
      <c r="F85" s="89">
        <v>304114.59999999998</v>
      </c>
      <c r="G85" s="89">
        <v>299373.5</v>
      </c>
      <c r="H85" s="74">
        <f>G85/E85*100</f>
        <v>74.217443634745464</v>
      </c>
      <c r="I85" s="74">
        <f>G85/F85*100</f>
        <v>98.441015327774466</v>
      </c>
      <c r="K85" s="90"/>
    </row>
    <row r="86" spans="1:11" ht="90" x14ac:dyDescent="0.25">
      <c r="A86" s="32"/>
      <c r="B86" s="82" t="s">
        <v>146</v>
      </c>
      <c r="C86" s="92" t="s">
        <v>140</v>
      </c>
      <c r="D86" s="75">
        <v>0</v>
      </c>
      <c r="E86" s="89">
        <v>1158.3</v>
      </c>
      <c r="F86" s="89">
        <v>1158.3</v>
      </c>
      <c r="G86" s="89">
        <v>1158.3</v>
      </c>
      <c r="H86" s="74">
        <f>G86/E86*100</f>
        <v>100</v>
      </c>
      <c r="I86" s="74">
        <f>G86/F86*100</f>
        <v>100</v>
      </c>
      <c r="K86" s="90"/>
    </row>
    <row r="87" spans="1:11" ht="44.25" customHeight="1" x14ac:dyDescent="0.25">
      <c r="A87" s="32"/>
      <c r="B87" s="82" t="s">
        <v>145</v>
      </c>
      <c r="C87" s="91" t="s">
        <v>144</v>
      </c>
      <c r="D87" s="75">
        <v>1411.2</v>
      </c>
      <c r="E87" s="89">
        <v>1329.7</v>
      </c>
      <c r="F87" s="89">
        <v>1058.4000000000001</v>
      </c>
      <c r="G87" s="89">
        <v>668.1</v>
      </c>
      <c r="H87" s="74">
        <f>G87/E87*100</f>
        <v>50.244416033691806</v>
      </c>
      <c r="I87" s="74">
        <f>G87/F87*100</f>
        <v>63.123582766439903</v>
      </c>
      <c r="K87" s="90"/>
    </row>
    <row r="88" spans="1:11" ht="30.75" customHeight="1" x14ac:dyDescent="0.25">
      <c r="A88" s="32"/>
      <c r="B88" s="82" t="s">
        <v>143</v>
      </c>
      <c r="C88" s="91" t="s">
        <v>142</v>
      </c>
      <c r="D88" s="75">
        <v>0</v>
      </c>
      <c r="E88" s="89">
        <v>191</v>
      </c>
      <c r="F88" s="89">
        <v>191</v>
      </c>
      <c r="G88" s="89">
        <v>191</v>
      </c>
      <c r="H88" s="74">
        <f>G88/E88*100</f>
        <v>100</v>
      </c>
      <c r="I88" s="74">
        <f>G88/F88*100</f>
        <v>100</v>
      </c>
      <c r="K88" s="90"/>
    </row>
    <row r="89" spans="1:11" ht="91.5" customHeight="1" x14ac:dyDescent="0.25">
      <c r="A89" s="79"/>
      <c r="B89" s="82" t="s">
        <v>141</v>
      </c>
      <c r="C89" s="30" t="s">
        <v>140</v>
      </c>
      <c r="D89" s="75">
        <v>6949.6</v>
      </c>
      <c r="E89" s="89">
        <v>3404.3</v>
      </c>
      <c r="F89" s="89">
        <v>2190.8000000000002</v>
      </c>
      <c r="G89" s="89">
        <v>2190.8000000000002</v>
      </c>
      <c r="H89" s="74">
        <f>G89/E89*100</f>
        <v>64.353905354992207</v>
      </c>
      <c r="I89" s="74">
        <f>G89/F89*100</f>
        <v>100</v>
      </c>
    </row>
    <row r="90" spans="1:11" ht="18" customHeight="1" x14ac:dyDescent="0.25">
      <c r="A90" s="32"/>
      <c r="B90" s="32">
        <v>20204</v>
      </c>
      <c r="C90" s="88" t="s">
        <v>139</v>
      </c>
      <c r="D90" s="67">
        <f>D91+D92</f>
        <v>2549.85</v>
      </c>
      <c r="E90" s="67">
        <f>E91+E92</f>
        <v>2680.7999999999997</v>
      </c>
      <c r="F90" s="67">
        <f>F91+F92</f>
        <v>2111.2999999999997</v>
      </c>
      <c r="G90" s="67">
        <f>G91+G92</f>
        <v>1930.9</v>
      </c>
      <c r="H90" s="69">
        <f>G90/E90*100</f>
        <v>72.027006863622816</v>
      </c>
      <c r="I90" s="69">
        <f>G90/F90*100</f>
        <v>91.455501349879242</v>
      </c>
    </row>
    <row r="91" spans="1:11" s="5" customFormat="1" ht="90" customHeight="1" x14ac:dyDescent="0.25">
      <c r="A91" s="87" t="s">
        <v>138</v>
      </c>
      <c r="B91" s="82" t="s">
        <v>137</v>
      </c>
      <c r="C91" s="86" t="s">
        <v>136</v>
      </c>
      <c r="D91" s="75">
        <v>2402.65</v>
      </c>
      <c r="E91" s="75">
        <v>2533.6</v>
      </c>
      <c r="F91" s="75">
        <v>1964.1</v>
      </c>
      <c r="G91" s="76">
        <v>1783.7</v>
      </c>
      <c r="H91" s="69">
        <f>G91/E91*100</f>
        <v>70.401799810546265</v>
      </c>
      <c r="I91" s="69">
        <f>G91/F91*100</f>
        <v>90.815131612443366</v>
      </c>
    </row>
    <row r="92" spans="1:11" ht="31.5" customHeight="1" x14ac:dyDescent="0.25">
      <c r="A92" s="87"/>
      <c r="B92" s="82" t="s">
        <v>135</v>
      </c>
      <c r="C92" s="86" t="s">
        <v>134</v>
      </c>
      <c r="D92" s="75">
        <v>147.19999999999999</v>
      </c>
      <c r="E92" s="75">
        <v>147.19999999999999</v>
      </c>
      <c r="F92" s="75">
        <v>147.19999999999999</v>
      </c>
      <c r="G92" s="76">
        <v>147.19999999999999</v>
      </c>
      <c r="H92" s="69">
        <f>G92/E92*100</f>
        <v>100</v>
      </c>
      <c r="I92" s="69">
        <v>0</v>
      </c>
    </row>
    <row r="93" spans="1:11" ht="34.5" customHeight="1" x14ac:dyDescent="0.25">
      <c r="A93" s="83"/>
      <c r="B93" s="85" t="s">
        <v>133</v>
      </c>
      <c r="C93" s="84" t="s">
        <v>132</v>
      </c>
      <c r="D93" s="67">
        <f>D94</f>
        <v>150</v>
      </c>
      <c r="E93" s="67">
        <f>E94</f>
        <v>150</v>
      </c>
      <c r="F93" s="67">
        <f>F94</f>
        <v>150</v>
      </c>
      <c r="G93" s="67">
        <f>G94</f>
        <v>0</v>
      </c>
      <c r="H93" s="66">
        <f>G93/E93*100</f>
        <v>0</v>
      </c>
      <c r="I93" s="66">
        <v>0</v>
      </c>
    </row>
    <row r="94" spans="1:11" ht="30" customHeight="1" x14ac:dyDescent="0.25">
      <c r="A94" s="83"/>
      <c r="B94" s="82" t="s">
        <v>131</v>
      </c>
      <c r="C94" s="81" t="s">
        <v>130</v>
      </c>
      <c r="D94" s="75">
        <v>150</v>
      </c>
      <c r="E94" s="75">
        <v>150</v>
      </c>
      <c r="F94" s="75">
        <v>150</v>
      </c>
      <c r="G94" s="76">
        <v>0</v>
      </c>
      <c r="H94" s="69">
        <f>G94/E94*100</f>
        <v>0</v>
      </c>
      <c r="I94" s="69">
        <v>0</v>
      </c>
    </row>
    <row r="95" spans="1:11" ht="54.75" customHeight="1" x14ac:dyDescent="0.25">
      <c r="A95" s="32"/>
      <c r="B95" s="32">
        <v>21800</v>
      </c>
      <c r="C95" s="80" t="s">
        <v>129</v>
      </c>
      <c r="D95" s="67">
        <f>D96</f>
        <v>200</v>
      </c>
      <c r="E95" s="67">
        <f>E96</f>
        <v>204</v>
      </c>
      <c r="F95" s="67">
        <f>F96</f>
        <v>204</v>
      </c>
      <c r="G95" s="67">
        <f>G96</f>
        <v>142.1</v>
      </c>
      <c r="H95" s="66">
        <f>G95/E95*100</f>
        <v>69.656862745098039</v>
      </c>
      <c r="I95" s="66">
        <f>G95/F95*100</f>
        <v>69.656862745098039</v>
      </c>
    </row>
    <row r="96" spans="1:11" ht="69" customHeight="1" x14ac:dyDescent="0.25">
      <c r="A96" s="32"/>
      <c r="B96" s="79"/>
      <c r="C96" s="78" t="s">
        <v>128</v>
      </c>
      <c r="D96" s="77">
        <v>200</v>
      </c>
      <c r="E96" s="77">
        <v>204</v>
      </c>
      <c r="F96" s="76">
        <v>204</v>
      </c>
      <c r="G96" s="75">
        <v>142.1</v>
      </c>
      <c r="H96" s="74">
        <f>G96/E96*100</f>
        <v>69.656862745098039</v>
      </c>
      <c r="I96" s="74">
        <f>G96/F96*100</f>
        <v>69.656862745098039</v>
      </c>
    </row>
    <row r="97" spans="1:9" ht="55.5" customHeight="1" x14ac:dyDescent="0.25">
      <c r="A97" s="32"/>
      <c r="B97" s="32">
        <v>21900</v>
      </c>
      <c r="C97" s="80" t="s">
        <v>127</v>
      </c>
      <c r="D97" s="67">
        <f>D98</f>
        <v>-500</v>
      </c>
      <c r="E97" s="67">
        <f>E98</f>
        <v>-926</v>
      </c>
      <c r="F97" s="67">
        <f>F98</f>
        <v>-926</v>
      </c>
      <c r="G97" s="67">
        <f>G98</f>
        <v>-583.5</v>
      </c>
      <c r="H97" s="66">
        <f>G97/E97*100</f>
        <v>63.012958963282941</v>
      </c>
      <c r="I97" s="66">
        <f>G97/F97*100</f>
        <v>63.012958963282941</v>
      </c>
    </row>
    <row r="98" spans="1:9" ht="62.25" customHeight="1" x14ac:dyDescent="0.25">
      <c r="A98" s="32"/>
      <c r="B98" s="79"/>
      <c r="C98" s="78" t="s">
        <v>126</v>
      </c>
      <c r="D98" s="77">
        <v>-500</v>
      </c>
      <c r="E98" s="77">
        <v>-926</v>
      </c>
      <c r="F98" s="76">
        <v>-926</v>
      </c>
      <c r="G98" s="75">
        <v>-583.5</v>
      </c>
      <c r="H98" s="74">
        <f>G98/E98*100</f>
        <v>63.012958963282941</v>
      </c>
      <c r="I98" s="74">
        <f>G98/F98*100</f>
        <v>63.012958963282941</v>
      </c>
    </row>
    <row r="99" spans="1:9" ht="19.5" customHeight="1" x14ac:dyDescent="0.25">
      <c r="A99" s="73"/>
      <c r="B99" s="72"/>
      <c r="C99" s="71" t="s">
        <v>125</v>
      </c>
      <c r="D99" s="70">
        <f>D8+D36</f>
        <v>757761.84999999986</v>
      </c>
      <c r="E99" s="70">
        <f>E8+E36</f>
        <v>848356</v>
      </c>
      <c r="F99" s="70">
        <f>F8+F36</f>
        <v>622793.5</v>
      </c>
      <c r="G99" s="70">
        <f>G8+G36</f>
        <v>601260.39999999991</v>
      </c>
      <c r="H99" s="66">
        <f>G99/E99*100</f>
        <v>70.873595518862359</v>
      </c>
      <c r="I99" s="66">
        <f>G99/F99*100</f>
        <v>96.542497633645809</v>
      </c>
    </row>
    <row r="100" spans="1:9" ht="18.75" customHeight="1" x14ac:dyDescent="0.25">
      <c r="A100" s="32"/>
      <c r="B100" s="32"/>
      <c r="C100" s="68" t="s">
        <v>111</v>
      </c>
      <c r="D100" s="67"/>
      <c r="E100" s="67"/>
      <c r="F100" s="67"/>
      <c r="G100" s="67"/>
      <c r="H100" s="69"/>
      <c r="I100" s="69"/>
    </row>
    <row r="101" spans="1:9" ht="15.75" x14ac:dyDescent="0.25">
      <c r="A101" s="32"/>
      <c r="B101" s="32"/>
      <c r="C101" s="68" t="s">
        <v>124</v>
      </c>
      <c r="D101" s="67">
        <f>D8</f>
        <v>150286.1</v>
      </c>
      <c r="E101" s="67">
        <f>E8</f>
        <v>156252.29999999999</v>
      </c>
      <c r="F101" s="67">
        <f>F8</f>
        <v>113559.4</v>
      </c>
      <c r="G101" s="67">
        <f>G8</f>
        <v>109490.59999999999</v>
      </c>
      <c r="H101" s="66">
        <f>G101/E101*100</f>
        <v>70.072952526138806</v>
      </c>
      <c r="I101" s="66">
        <f>G101/F101*100</f>
        <v>96.417029325621655</v>
      </c>
    </row>
    <row r="102" spans="1:9" ht="14.25" x14ac:dyDescent="0.2">
      <c r="A102" s="65" t="s">
        <v>123</v>
      </c>
      <c r="B102" s="65"/>
      <c r="C102" s="65"/>
      <c r="D102" s="65"/>
      <c r="E102" s="65"/>
      <c r="F102" s="65"/>
      <c r="G102" s="65"/>
      <c r="H102" s="65"/>
      <c r="I102" s="65"/>
    </row>
    <row r="103" spans="1:9" s="2" customFormat="1" ht="18.75" x14ac:dyDescent="0.3">
      <c r="A103" s="44"/>
      <c r="B103" s="44"/>
      <c r="C103" s="64" t="s">
        <v>123</v>
      </c>
      <c r="D103" s="64"/>
      <c r="E103" s="64"/>
      <c r="F103" s="64"/>
      <c r="G103" s="64"/>
      <c r="H103" s="64"/>
      <c r="I103" s="64"/>
    </row>
    <row r="104" spans="1:9" ht="15.75" x14ac:dyDescent="0.25">
      <c r="A104" s="56">
        <v>1</v>
      </c>
      <c r="B104" s="63" t="s">
        <v>122</v>
      </c>
      <c r="C104" s="62" t="s">
        <v>121</v>
      </c>
      <c r="D104" s="53">
        <f>D105+D109+D112+D118+D124+D125+D126+D127</f>
        <v>47193.4</v>
      </c>
      <c r="E104" s="53">
        <f>E105+E109+E112+E118+E124+E125+E126+E127</f>
        <v>46406.48</v>
      </c>
      <c r="F104" s="53">
        <f>F105+F109+F112+F118+F124+F125+F126+F127</f>
        <v>28386.799999999999</v>
      </c>
      <c r="G104" s="53">
        <f>G105+G109+G112+G118+G124+G125+G126+G127</f>
        <v>27477.200000000001</v>
      </c>
      <c r="H104" s="53">
        <f>G104/E104*100</f>
        <v>59.209834488631763</v>
      </c>
      <c r="I104" s="61">
        <f>G104/F104*100</f>
        <v>96.795693773162185</v>
      </c>
    </row>
    <row r="105" spans="1:9" ht="33" customHeight="1" x14ac:dyDescent="0.25">
      <c r="A105" s="32"/>
      <c r="B105" s="31" t="s">
        <v>120</v>
      </c>
      <c r="C105" s="30" t="s">
        <v>119</v>
      </c>
      <c r="D105" s="29">
        <v>899.4</v>
      </c>
      <c r="E105" s="29">
        <v>899.44</v>
      </c>
      <c r="F105" s="29">
        <v>615</v>
      </c>
      <c r="G105" s="29">
        <v>615</v>
      </c>
      <c r="H105" s="28">
        <f>G105/E105*100</f>
        <v>68.375878324290667</v>
      </c>
      <c r="I105" s="28">
        <f>G105/F105*100</f>
        <v>100</v>
      </c>
    </row>
    <row r="106" spans="1:9" ht="15" x14ac:dyDescent="0.25">
      <c r="A106" s="32"/>
      <c r="B106" s="31"/>
      <c r="C106" s="33" t="s">
        <v>111</v>
      </c>
      <c r="D106" s="29"/>
      <c r="E106" s="29"/>
      <c r="F106" s="29"/>
      <c r="G106" s="29"/>
      <c r="H106" s="28"/>
      <c r="I106" s="27"/>
    </row>
    <row r="107" spans="1:9" ht="15" x14ac:dyDescent="0.25">
      <c r="A107" s="32"/>
      <c r="B107" s="31"/>
      <c r="C107" s="33" t="s">
        <v>33</v>
      </c>
      <c r="D107" s="29">
        <v>0</v>
      </c>
      <c r="E107" s="29">
        <v>690.8</v>
      </c>
      <c r="F107" s="29">
        <v>477.8</v>
      </c>
      <c r="G107" s="29">
        <v>477.8</v>
      </c>
      <c r="H107" s="28">
        <v>0</v>
      </c>
      <c r="I107" s="27">
        <v>0</v>
      </c>
    </row>
    <row r="108" spans="1:9" ht="15" x14ac:dyDescent="0.25">
      <c r="A108" s="32"/>
      <c r="B108" s="31"/>
      <c r="C108" s="33" t="s">
        <v>32</v>
      </c>
      <c r="D108" s="29">
        <v>0</v>
      </c>
      <c r="E108" s="29">
        <v>208.6</v>
      </c>
      <c r="F108" s="29">
        <v>137.19999999999999</v>
      </c>
      <c r="G108" s="29">
        <v>137.19999999999999</v>
      </c>
      <c r="H108" s="28">
        <v>0</v>
      </c>
      <c r="I108" s="27">
        <v>0</v>
      </c>
    </row>
    <row r="109" spans="1:9" ht="30" x14ac:dyDescent="0.25">
      <c r="A109" s="32"/>
      <c r="B109" s="31" t="s">
        <v>118</v>
      </c>
      <c r="C109" s="30" t="s">
        <v>117</v>
      </c>
      <c r="D109" s="29">
        <v>3222.2</v>
      </c>
      <c r="E109" s="29">
        <v>2578.14</v>
      </c>
      <c r="F109" s="29">
        <v>1660</v>
      </c>
      <c r="G109" s="29">
        <v>1659.3</v>
      </c>
      <c r="H109" s="28">
        <f>G109/E109*100</f>
        <v>64.360352812492721</v>
      </c>
      <c r="I109" s="27">
        <f>G109/F109*100</f>
        <v>99.9578313253012</v>
      </c>
    </row>
    <row r="110" spans="1:9" ht="15" x14ac:dyDescent="0.25">
      <c r="A110" s="32"/>
      <c r="B110" s="31"/>
      <c r="C110" s="33" t="s">
        <v>33</v>
      </c>
      <c r="D110" s="29">
        <v>2224.75</v>
      </c>
      <c r="E110" s="29">
        <v>1693.5</v>
      </c>
      <c r="F110" s="29">
        <v>1089.8</v>
      </c>
      <c r="G110" s="29">
        <v>1089.8</v>
      </c>
      <c r="H110" s="28">
        <f>G110/E110*100</f>
        <v>64.351933864777095</v>
      </c>
      <c r="I110" s="27">
        <f>G110/F110*100</f>
        <v>100</v>
      </c>
    </row>
    <row r="111" spans="1:9" ht="15" x14ac:dyDescent="0.25">
      <c r="A111" s="32"/>
      <c r="B111" s="31"/>
      <c r="C111" s="33" t="s">
        <v>32</v>
      </c>
      <c r="D111" s="29">
        <v>671.9</v>
      </c>
      <c r="E111" s="29">
        <v>534.20000000000005</v>
      </c>
      <c r="F111" s="29">
        <v>319.5</v>
      </c>
      <c r="G111" s="29">
        <v>319.5</v>
      </c>
      <c r="H111" s="28">
        <f>G111/E111*100</f>
        <v>59.809060277049788</v>
      </c>
      <c r="I111" s="27">
        <f>G111/F111*100</f>
        <v>100</v>
      </c>
    </row>
    <row r="112" spans="1:9" ht="45" x14ac:dyDescent="0.25">
      <c r="A112" s="32"/>
      <c r="B112" s="31" t="s">
        <v>116</v>
      </c>
      <c r="C112" s="30" t="s">
        <v>115</v>
      </c>
      <c r="D112" s="29">
        <v>21216.9</v>
      </c>
      <c r="E112" s="29">
        <v>21686</v>
      </c>
      <c r="F112" s="29">
        <v>14974.2</v>
      </c>
      <c r="G112" s="29">
        <v>14845.7</v>
      </c>
      <c r="H112" s="28">
        <f>G112/E112*100</f>
        <v>68.457530203818138</v>
      </c>
      <c r="I112" s="27">
        <f>G112/F112*100</f>
        <v>99.141857327937387</v>
      </c>
    </row>
    <row r="113" spans="1:9" ht="15" x14ac:dyDescent="0.25">
      <c r="A113" s="32"/>
      <c r="B113" s="31"/>
      <c r="C113" s="30" t="s">
        <v>114</v>
      </c>
      <c r="D113" s="29"/>
      <c r="E113" s="29"/>
      <c r="F113" s="29"/>
      <c r="G113" s="29"/>
      <c r="H113" s="28"/>
      <c r="I113" s="27"/>
    </row>
    <row r="114" spans="1:9" ht="15" x14ac:dyDescent="0.25">
      <c r="A114" s="32"/>
      <c r="B114" s="31"/>
      <c r="C114" s="33" t="s">
        <v>33</v>
      </c>
      <c r="D114" s="29">
        <v>11009.7</v>
      </c>
      <c r="E114" s="29">
        <v>11029.3</v>
      </c>
      <c r="F114" s="29">
        <v>8201.2999999999993</v>
      </c>
      <c r="G114" s="29">
        <v>8193.4</v>
      </c>
      <c r="H114" s="28">
        <f>G114/E114*100</f>
        <v>74.287579447471742</v>
      </c>
      <c r="I114" s="27">
        <f>G114/F114*100</f>
        <v>99.903673807810961</v>
      </c>
    </row>
    <row r="115" spans="1:9" ht="15" x14ac:dyDescent="0.25">
      <c r="A115" s="32"/>
      <c r="B115" s="31"/>
      <c r="C115" s="33" t="s">
        <v>32</v>
      </c>
      <c r="D115" s="29">
        <v>3324.9</v>
      </c>
      <c r="E115" s="29">
        <v>3330.8</v>
      </c>
      <c r="F115" s="29">
        <v>2378.8000000000002</v>
      </c>
      <c r="G115" s="29">
        <v>2378.8000000000002</v>
      </c>
      <c r="H115" s="28">
        <f>G115/E115*100</f>
        <v>71.418277891197306</v>
      </c>
      <c r="I115" s="27">
        <f>G115/F115*100</f>
        <v>100</v>
      </c>
    </row>
    <row r="116" spans="1:9" ht="15" x14ac:dyDescent="0.25">
      <c r="A116" s="32"/>
      <c r="B116" s="31"/>
      <c r="C116" s="33" t="s">
        <v>76</v>
      </c>
      <c r="D116" s="29">
        <v>4902.8999999999996</v>
      </c>
      <c r="E116" s="29">
        <v>4927.8</v>
      </c>
      <c r="F116" s="29">
        <v>2970.9</v>
      </c>
      <c r="G116" s="29">
        <v>2786.7</v>
      </c>
      <c r="H116" s="28">
        <f>G116/E116*100</f>
        <v>56.550590527212954</v>
      </c>
      <c r="I116" s="27">
        <f>G116/F116*100</f>
        <v>93.79985862869836</v>
      </c>
    </row>
    <row r="117" spans="1:9" ht="15" x14ac:dyDescent="0.25">
      <c r="A117" s="32"/>
      <c r="B117" s="31"/>
      <c r="C117" s="33" t="s">
        <v>30</v>
      </c>
      <c r="D117" s="29">
        <v>1936</v>
      </c>
      <c r="E117" s="29">
        <v>2195</v>
      </c>
      <c r="F117" s="29">
        <v>1404</v>
      </c>
      <c r="G117" s="29">
        <v>1368.6</v>
      </c>
      <c r="H117" s="28">
        <f>G117/E117*100</f>
        <v>62.350797266514803</v>
      </c>
      <c r="I117" s="27">
        <f>G117/F117*100</f>
        <v>97.478632478632477</v>
      </c>
    </row>
    <row r="118" spans="1:9" ht="33" customHeight="1" x14ac:dyDescent="0.25">
      <c r="A118" s="32"/>
      <c r="B118" s="31" t="s">
        <v>113</v>
      </c>
      <c r="C118" s="30" t="s">
        <v>112</v>
      </c>
      <c r="D118" s="29">
        <v>6396</v>
      </c>
      <c r="E118" s="29">
        <v>7419.7</v>
      </c>
      <c r="F118" s="29">
        <v>4798.8999999999996</v>
      </c>
      <c r="G118" s="29">
        <v>4798.8999999999996</v>
      </c>
      <c r="H118" s="28">
        <f>G118/E118*100</f>
        <v>64.677817162418961</v>
      </c>
      <c r="I118" s="27">
        <f>G118/F118*100</f>
        <v>100</v>
      </c>
    </row>
    <row r="119" spans="1:9" ht="15" x14ac:dyDescent="0.25">
      <c r="A119" s="32"/>
      <c r="B119" s="31"/>
      <c r="C119" s="33" t="s">
        <v>111</v>
      </c>
      <c r="D119" s="29"/>
      <c r="E119" s="29"/>
      <c r="F119" s="29"/>
      <c r="G119" s="29"/>
      <c r="H119" s="28"/>
      <c r="I119" s="27"/>
    </row>
    <row r="120" spans="1:9" ht="15" x14ac:dyDescent="0.25">
      <c r="A120" s="32"/>
      <c r="B120" s="31"/>
      <c r="C120" s="33" t="s">
        <v>33</v>
      </c>
      <c r="D120" s="29">
        <v>3655.8</v>
      </c>
      <c r="E120" s="29">
        <v>4187.1000000000004</v>
      </c>
      <c r="F120" s="29">
        <v>2776.1</v>
      </c>
      <c r="G120" s="29">
        <v>2776.1</v>
      </c>
      <c r="H120" s="28">
        <f>G120/E120*100</f>
        <v>66.301258627689791</v>
      </c>
      <c r="I120" s="27">
        <f>G120/F120*100</f>
        <v>100</v>
      </c>
    </row>
    <row r="121" spans="1:9" ht="15" x14ac:dyDescent="0.25">
      <c r="A121" s="32"/>
      <c r="B121" s="31"/>
      <c r="C121" s="33" t="s">
        <v>32</v>
      </c>
      <c r="D121" s="29">
        <v>1104.0999999999999</v>
      </c>
      <c r="E121" s="29">
        <v>1241.9000000000001</v>
      </c>
      <c r="F121" s="29">
        <v>799.4</v>
      </c>
      <c r="G121" s="29">
        <v>799.4</v>
      </c>
      <c r="H121" s="28">
        <f>G121/E121*100</f>
        <v>64.369111844754002</v>
      </c>
      <c r="I121" s="27">
        <f>G121/F121*100</f>
        <v>100</v>
      </c>
    </row>
    <row r="122" spans="1:9" ht="15" x14ac:dyDescent="0.25">
      <c r="A122" s="32"/>
      <c r="B122" s="31"/>
      <c r="C122" s="33" t="s">
        <v>76</v>
      </c>
      <c r="D122" s="29">
        <v>1317.2</v>
      </c>
      <c r="E122" s="29">
        <v>1244.8</v>
      </c>
      <c r="F122" s="29">
        <v>662.1</v>
      </c>
      <c r="G122" s="29">
        <v>655.20000000000005</v>
      </c>
      <c r="H122" s="28">
        <f>G122/E122*100</f>
        <v>52.634961439588693</v>
      </c>
      <c r="I122" s="27">
        <f>G122/F122*100</f>
        <v>98.957861350249203</v>
      </c>
    </row>
    <row r="123" spans="1:9" ht="15" x14ac:dyDescent="0.25">
      <c r="A123" s="32"/>
      <c r="B123" s="31"/>
      <c r="C123" s="33" t="s">
        <v>30</v>
      </c>
      <c r="D123" s="29">
        <v>312.8</v>
      </c>
      <c r="E123" s="29">
        <v>727.8</v>
      </c>
      <c r="F123" s="29">
        <v>554.79999999999995</v>
      </c>
      <c r="G123" s="29">
        <v>554.79999999999995</v>
      </c>
      <c r="H123" s="28">
        <f>G123/E123*100</f>
        <v>76.22973344325365</v>
      </c>
      <c r="I123" s="27">
        <f>G123/F123*100</f>
        <v>100</v>
      </c>
    </row>
    <row r="124" spans="1:9" ht="17.25" customHeight="1" x14ac:dyDescent="0.25">
      <c r="A124" s="32"/>
      <c r="B124" s="31" t="s">
        <v>110</v>
      </c>
      <c r="C124" s="30" t="s">
        <v>109</v>
      </c>
      <c r="D124" s="29">
        <v>0</v>
      </c>
      <c r="E124" s="29">
        <v>0</v>
      </c>
      <c r="F124" s="29">
        <v>0</v>
      </c>
      <c r="G124" s="29">
        <v>0</v>
      </c>
      <c r="H124" s="28">
        <v>0</v>
      </c>
      <c r="I124" s="27">
        <v>0</v>
      </c>
    </row>
    <row r="125" spans="1:9" ht="18" customHeight="1" x14ac:dyDescent="0.25">
      <c r="A125" s="32"/>
      <c r="B125" s="31" t="s">
        <v>108</v>
      </c>
      <c r="C125" s="30" t="s">
        <v>107</v>
      </c>
      <c r="D125" s="29">
        <v>500</v>
      </c>
      <c r="E125" s="29">
        <v>136.30000000000001</v>
      </c>
      <c r="F125" s="29">
        <v>0</v>
      </c>
      <c r="G125" s="29">
        <v>0</v>
      </c>
      <c r="H125" s="28">
        <f>G125/E125*100</f>
        <v>0</v>
      </c>
      <c r="I125" s="27">
        <v>0</v>
      </c>
    </row>
    <row r="126" spans="1:9" ht="15" x14ac:dyDescent="0.25">
      <c r="A126" s="32"/>
      <c r="B126" s="31" t="s">
        <v>106</v>
      </c>
      <c r="C126" s="33" t="s">
        <v>105</v>
      </c>
      <c r="D126" s="29">
        <v>0</v>
      </c>
      <c r="E126" s="29">
        <v>0</v>
      </c>
      <c r="F126" s="29">
        <v>0</v>
      </c>
      <c r="G126" s="29">
        <v>0</v>
      </c>
      <c r="H126" s="28">
        <v>0</v>
      </c>
      <c r="I126" s="27">
        <v>0</v>
      </c>
    </row>
    <row r="127" spans="1:9" ht="15" x14ac:dyDescent="0.25">
      <c r="A127" s="32"/>
      <c r="B127" s="31" t="s">
        <v>104</v>
      </c>
      <c r="C127" s="33" t="s">
        <v>103</v>
      </c>
      <c r="D127" s="29">
        <v>14958.9</v>
      </c>
      <c r="E127" s="29">
        <v>13686.9</v>
      </c>
      <c r="F127" s="29">
        <v>6338.7</v>
      </c>
      <c r="G127" s="29">
        <v>5558.3</v>
      </c>
      <c r="H127" s="28">
        <f>G127/E127*100</f>
        <v>40.610364655254294</v>
      </c>
      <c r="I127" s="27">
        <f>G127/F127*100</f>
        <v>87.688327259532713</v>
      </c>
    </row>
    <row r="128" spans="1:9" ht="15" x14ac:dyDescent="0.25">
      <c r="A128" s="32"/>
      <c r="B128" s="31"/>
      <c r="C128" s="33" t="s">
        <v>33</v>
      </c>
      <c r="D128" s="29">
        <v>3809.8</v>
      </c>
      <c r="E128" s="29">
        <v>4089.2</v>
      </c>
      <c r="F128" s="29">
        <v>2824.3</v>
      </c>
      <c r="G128" s="29">
        <v>2799.9</v>
      </c>
      <c r="H128" s="28">
        <f>G128/E128*100</f>
        <v>68.470605497407817</v>
      </c>
      <c r="I128" s="27">
        <f>G128/F128*100</f>
        <v>99.136069114470843</v>
      </c>
    </row>
    <row r="129" spans="1:11" ht="15" x14ac:dyDescent="0.25">
      <c r="A129" s="32"/>
      <c r="B129" s="31"/>
      <c r="C129" s="33" t="s">
        <v>32</v>
      </c>
      <c r="D129" s="29">
        <v>1150.5999999999999</v>
      </c>
      <c r="E129" s="29">
        <v>1234.9000000000001</v>
      </c>
      <c r="F129" s="29">
        <v>831.7</v>
      </c>
      <c r="G129" s="29">
        <v>787</v>
      </c>
      <c r="H129" s="28">
        <f>G129/E129*100</f>
        <v>63.729856668556152</v>
      </c>
      <c r="I129" s="27">
        <f>G129/F129*100</f>
        <v>94.625465913189842</v>
      </c>
    </row>
    <row r="130" spans="1:11" s="3" customFormat="1" ht="15.75" x14ac:dyDescent="0.25">
      <c r="A130" s="56">
        <v>2</v>
      </c>
      <c r="B130" s="55" t="s">
        <v>102</v>
      </c>
      <c r="C130" s="54" t="s">
        <v>101</v>
      </c>
      <c r="D130" s="53">
        <f>D131</f>
        <v>1830.1</v>
      </c>
      <c r="E130" s="53">
        <f>E131</f>
        <v>1830.1</v>
      </c>
      <c r="F130" s="53">
        <f>F131</f>
        <v>1373.8</v>
      </c>
      <c r="G130" s="53">
        <f>SUM(G131)</f>
        <v>1373.8</v>
      </c>
      <c r="H130" s="46">
        <f>G130/E130*100</f>
        <v>75.066936232992731</v>
      </c>
      <c r="I130" s="45">
        <f>G130/F130*100</f>
        <v>100</v>
      </c>
    </row>
    <row r="131" spans="1:11" ht="15" x14ac:dyDescent="0.25">
      <c r="A131" s="32"/>
      <c r="B131" s="31" t="s">
        <v>100</v>
      </c>
      <c r="C131" s="30" t="s">
        <v>99</v>
      </c>
      <c r="D131" s="29">
        <v>1830.1</v>
      </c>
      <c r="E131" s="29">
        <v>1830.1</v>
      </c>
      <c r="F131" s="29">
        <v>1373.8</v>
      </c>
      <c r="G131" s="29">
        <v>1373.8</v>
      </c>
      <c r="H131" s="28">
        <f>G131/E131*100</f>
        <v>75.066936232992731</v>
      </c>
      <c r="I131" s="27">
        <f>G131/F131*100</f>
        <v>100</v>
      </c>
    </row>
    <row r="132" spans="1:11" ht="15" x14ac:dyDescent="0.25">
      <c r="A132" s="32"/>
      <c r="B132" s="31"/>
      <c r="C132" s="33" t="s">
        <v>33</v>
      </c>
      <c r="D132" s="29">
        <v>0</v>
      </c>
      <c r="E132" s="29">
        <v>0</v>
      </c>
      <c r="F132" s="29">
        <v>0</v>
      </c>
      <c r="G132" s="29">
        <v>0</v>
      </c>
      <c r="H132" s="28">
        <v>0</v>
      </c>
      <c r="I132" s="27">
        <v>0</v>
      </c>
    </row>
    <row r="133" spans="1:11" ht="15" x14ac:dyDescent="0.25">
      <c r="A133" s="32"/>
      <c r="B133" s="31"/>
      <c r="C133" s="33" t="s">
        <v>32</v>
      </c>
      <c r="D133" s="29">
        <v>0</v>
      </c>
      <c r="E133" s="29">
        <v>0</v>
      </c>
      <c r="F133" s="29">
        <v>0</v>
      </c>
      <c r="G133" s="29">
        <v>0</v>
      </c>
      <c r="H133" s="28">
        <v>0</v>
      </c>
      <c r="I133" s="27">
        <v>0</v>
      </c>
    </row>
    <row r="134" spans="1:11" ht="15.75" x14ac:dyDescent="0.25">
      <c r="A134" s="56">
        <v>3</v>
      </c>
      <c r="B134" s="55" t="s">
        <v>98</v>
      </c>
      <c r="C134" s="54" t="s">
        <v>97</v>
      </c>
      <c r="D134" s="53">
        <f>D135+D136</f>
        <v>1476</v>
      </c>
      <c r="E134" s="53">
        <f>E135+E136</f>
        <v>3190.94</v>
      </c>
      <c r="F134" s="53">
        <f>F135+F136</f>
        <v>2541</v>
      </c>
      <c r="G134" s="53">
        <f>G135+G136</f>
        <v>2541</v>
      </c>
      <c r="H134" s="46">
        <f>G134/E134*100</f>
        <v>79.63170727121161</v>
      </c>
      <c r="I134" s="45">
        <f>G134/F134*100</f>
        <v>100</v>
      </c>
    </row>
    <row r="135" spans="1:11" ht="30" x14ac:dyDescent="0.25">
      <c r="A135" s="32"/>
      <c r="B135" s="31" t="s">
        <v>96</v>
      </c>
      <c r="C135" s="30" t="s">
        <v>95</v>
      </c>
      <c r="D135" s="29">
        <v>1338.3</v>
      </c>
      <c r="E135" s="29">
        <v>1338.3</v>
      </c>
      <c r="F135" s="29">
        <v>876.8</v>
      </c>
      <c r="G135" s="29">
        <v>876.8</v>
      </c>
      <c r="H135" s="28">
        <f>G135/E135*100</f>
        <v>65.515953074796386</v>
      </c>
      <c r="I135" s="27">
        <f>G135/F135*100</f>
        <v>100</v>
      </c>
    </row>
    <row r="136" spans="1:11" ht="18" customHeight="1" x14ac:dyDescent="0.25">
      <c r="A136" s="32"/>
      <c r="B136" s="31" t="s">
        <v>94</v>
      </c>
      <c r="C136" s="30" t="s">
        <v>93</v>
      </c>
      <c r="D136" s="29">
        <v>137.69999999999999</v>
      </c>
      <c r="E136" s="29">
        <v>1852.64</v>
      </c>
      <c r="F136" s="29">
        <v>1664.2</v>
      </c>
      <c r="G136" s="29">
        <v>1664.2</v>
      </c>
      <c r="H136" s="28">
        <f>G136/E136*100</f>
        <v>89.828568961050166</v>
      </c>
      <c r="I136" s="27">
        <f>G136/F136*100</f>
        <v>100</v>
      </c>
    </row>
    <row r="137" spans="1:11" ht="15.75" x14ac:dyDescent="0.25">
      <c r="A137" s="56">
        <v>4</v>
      </c>
      <c r="B137" s="55" t="s">
        <v>92</v>
      </c>
      <c r="C137" s="54" t="s">
        <v>91</v>
      </c>
      <c r="D137" s="53">
        <f>D138+D141+D142+D143+D144</f>
        <v>22164.600000000002</v>
      </c>
      <c r="E137" s="53">
        <f>E138+E141+E142+E143+E144</f>
        <v>41710.199999999997</v>
      </c>
      <c r="F137" s="53">
        <f>F138+F141+F142+F143+F144</f>
        <v>23706.1</v>
      </c>
      <c r="G137" s="53">
        <f>G138+G141+G142+G143+G144</f>
        <v>22895.5</v>
      </c>
      <c r="H137" s="46">
        <f>G137/E137*100</f>
        <v>54.891848996168804</v>
      </c>
      <c r="I137" s="45">
        <f>G137/F137*100</f>
        <v>96.580626927246584</v>
      </c>
      <c r="K137" s="34"/>
    </row>
    <row r="138" spans="1:11" ht="15" x14ac:dyDescent="0.25">
      <c r="A138" s="32"/>
      <c r="B138" s="31" t="s">
        <v>90</v>
      </c>
      <c r="C138" s="30" t="s">
        <v>89</v>
      </c>
      <c r="D138" s="29">
        <v>3216.7</v>
      </c>
      <c r="E138" s="29">
        <v>3924.4</v>
      </c>
      <c r="F138" s="29">
        <v>3001</v>
      </c>
      <c r="G138" s="29">
        <v>2190.4</v>
      </c>
      <c r="H138" s="28">
        <f>G138/E138*100</f>
        <v>55.81490164101519</v>
      </c>
      <c r="I138" s="27">
        <f>G138/F138*100</f>
        <v>72.989003665444855</v>
      </c>
    </row>
    <row r="139" spans="1:11" ht="15" x14ac:dyDescent="0.25">
      <c r="A139" s="32"/>
      <c r="B139" s="31"/>
      <c r="C139" s="33" t="s">
        <v>33</v>
      </c>
      <c r="D139" s="29">
        <v>2051</v>
      </c>
      <c r="E139" s="29">
        <v>2051</v>
      </c>
      <c r="F139" s="29">
        <v>1496.4</v>
      </c>
      <c r="G139" s="29">
        <v>1377.8</v>
      </c>
      <c r="H139" s="28">
        <f>G139/E139*100</f>
        <v>67.176986835689902</v>
      </c>
      <c r="I139" s="27">
        <f>G139/F139*100</f>
        <v>92.074311681368613</v>
      </c>
    </row>
    <row r="140" spans="1:11" ht="15" x14ac:dyDescent="0.25">
      <c r="A140" s="32"/>
      <c r="B140" s="31"/>
      <c r="C140" s="33" t="s">
        <v>32</v>
      </c>
      <c r="D140" s="29">
        <v>619.4</v>
      </c>
      <c r="E140" s="29">
        <v>619.4</v>
      </c>
      <c r="F140" s="29">
        <v>451.9</v>
      </c>
      <c r="G140" s="29">
        <v>396.7</v>
      </c>
      <c r="H140" s="28">
        <f>G140/E140*100</f>
        <v>64.045850823377464</v>
      </c>
      <c r="I140" s="27">
        <f>G140/F140*100</f>
        <v>87.784908165523348</v>
      </c>
    </row>
    <row r="141" spans="1:11" ht="15" x14ac:dyDescent="0.25">
      <c r="A141" s="32"/>
      <c r="B141" s="31" t="s">
        <v>88</v>
      </c>
      <c r="C141" s="33" t="s">
        <v>87</v>
      </c>
      <c r="D141" s="29">
        <v>0</v>
      </c>
      <c r="E141" s="29">
        <v>40.6</v>
      </c>
      <c r="F141" s="29">
        <v>40.6</v>
      </c>
      <c r="G141" s="29">
        <v>40.6</v>
      </c>
      <c r="H141" s="28">
        <v>0</v>
      </c>
      <c r="I141" s="27">
        <f>G141/F141*100</f>
        <v>100</v>
      </c>
    </row>
    <row r="142" spans="1:11" ht="15" x14ac:dyDescent="0.25">
      <c r="A142" s="32"/>
      <c r="B142" s="31" t="s">
        <v>86</v>
      </c>
      <c r="C142" s="30" t="s">
        <v>85</v>
      </c>
      <c r="D142" s="29">
        <v>17400.400000000001</v>
      </c>
      <c r="E142" s="29">
        <v>17400.400000000001</v>
      </c>
      <c r="F142" s="29">
        <v>11528.7</v>
      </c>
      <c r="G142" s="29">
        <v>11528.7</v>
      </c>
      <c r="H142" s="28">
        <f>G142/E142*100</f>
        <v>66.255373439691041</v>
      </c>
      <c r="I142" s="27">
        <f>G142/F142*100</f>
        <v>100</v>
      </c>
    </row>
    <row r="143" spans="1:11" ht="15" x14ac:dyDescent="0.25">
      <c r="A143" s="32"/>
      <c r="B143" s="31" t="s">
        <v>84</v>
      </c>
      <c r="C143" s="30" t="s">
        <v>83</v>
      </c>
      <c r="D143" s="29">
        <v>0</v>
      </c>
      <c r="E143" s="29">
        <v>13409.1</v>
      </c>
      <c r="F143" s="29">
        <v>8749.2000000000007</v>
      </c>
      <c r="G143" s="29">
        <v>8749.2000000000007</v>
      </c>
      <c r="H143" s="28">
        <f>G143/E143*100</f>
        <v>65.248226950354621</v>
      </c>
      <c r="I143" s="27">
        <f>G143/F143*100</f>
        <v>100</v>
      </c>
    </row>
    <row r="144" spans="1:11" ht="15" customHeight="1" x14ac:dyDescent="0.25">
      <c r="A144" s="32"/>
      <c r="B144" s="31" t="s">
        <v>82</v>
      </c>
      <c r="C144" s="30" t="s">
        <v>81</v>
      </c>
      <c r="D144" s="29">
        <v>1547.5</v>
      </c>
      <c r="E144" s="29">
        <v>6935.7</v>
      </c>
      <c r="F144" s="29">
        <v>386.6</v>
      </c>
      <c r="G144" s="29">
        <v>386.6</v>
      </c>
      <c r="H144" s="28">
        <f>G144/E144*100</f>
        <v>5.5740588549101036</v>
      </c>
      <c r="I144" s="27">
        <f>G144/F144*100</f>
        <v>100</v>
      </c>
    </row>
    <row r="145" spans="1:9" ht="15.75" x14ac:dyDescent="0.25">
      <c r="A145" s="56">
        <v>5</v>
      </c>
      <c r="B145" s="55" t="s">
        <v>80</v>
      </c>
      <c r="C145" s="59" t="s">
        <v>79</v>
      </c>
      <c r="D145" s="53">
        <f>D146+D148+D150+D151</f>
        <v>31401.800000000003</v>
      </c>
      <c r="E145" s="53">
        <f>E146+E148+E150+E151</f>
        <v>51264.2</v>
      </c>
      <c r="F145" s="53">
        <f>F146+F148+F150+F151</f>
        <v>37194.800000000003</v>
      </c>
      <c r="G145" s="53">
        <f>G146+G148+G150+G151</f>
        <v>31913.699999999997</v>
      </c>
      <c r="H145" s="46">
        <f>G145/E145*100</f>
        <v>62.253385403458935</v>
      </c>
      <c r="I145" s="45">
        <f>G145/F145*100</f>
        <v>85.801509888479018</v>
      </c>
    </row>
    <row r="146" spans="1:9" ht="15" x14ac:dyDescent="0.25">
      <c r="A146" s="32"/>
      <c r="B146" s="31" t="s">
        <v>78</v>
      </c>
      <c r="C146" s="30" t="s">
        <v>77</v>
      </c>
      <c r="D146" s="29">
        <v>2000</v>
      </c>
      <c r="E146" s="29">
        <v>2150</v>
      </c>
      <c r="F146" s="29">
        <v>1122.4000000000001</v>
      </c>
      <c r="G146" s="29">
        <v>1122.4000000000001</v>
      </c>
      <c r="H146" s="28">
        <f>G146/E146*100</f>
        <v>52.204651162790704</v>
      </c>
      <c r="I146" s="27">
        <f>G146/F146*100</f>
        <v>100</v>
      </c>
    </row>
    <row r="147" spans="1:9" ht="15" x14ac:dyDescent="0.25">
      <c r="A147" s="32"/>
      <c r="B147" s="31"/>
      <c r="C147" s="58" t="s">
        <v>76</v>
      </c>
      <c r="D147" s="29">
        <v>0</v>
      </c>
      <c r="E147" s="29">
        <v>289.10000000000002</v>
      </c>
      <c r="F147" s="29">
        <v>149.80000000000001</v>
      </c>
      <c r="G147" s="29">
        <v>0</v>
      </c>
      <c r="H147" s="28">
        <f>G147/E147*100</f>
        <v>0</v>
      </c>
      <c r="I147" s="27">
        <f>G147/F147*100</f>
        <v>0</v>
      </c>
    </row>
    <row r="148" spans="1:9" ht="15" x14ac:dyDescent="0.25">
      <c r="A148" s="32"/>
      <c r="B148" s="31" t="s">
        <v>75</v>
      </c>
      <c r="C148" s="58" t="s">
        <v>74</v>
      </c>
      <c r="D148" s="29">
        <v>23898.9</v>
      </c>
      <c r="E148" s="29">
        <v>33739.800000000003</v>
      </c>
      <c r="F148" s="29">
        <v>23561.3</v>
      </c>
      <c r="G148" s="29">
        <v>22787.1</v>
      </c>
      <c r="H148" s="28">
        <f>G148/E148*100</f>
        <v>67.537744740632704</v>
      </c>
      <c r="I148" s="27">
        <f>G148/F148*100</f>
        <v>96.714103211622444</v>
      </c>
    </row>
    <row r="149" spans="1:9" ht="28.5" customHeight="1" x14ac:dyDescent="0.25">
      <c r="A149" s="32"/>
      <c r="B149" s="31"/>
      <c r="C149" s="58" t="s">
        <v>73</v>
      </c>
      <c r="D149" s="29">
        <v>18114.2</v>
      </c>
      <c r="E149" s="29">
        <v>1711.1</v>
      </c>
      <c r="F149" s="29">
        <v>1003</v>
      </c>
      <c r="G149" s="29">
        <v>972.6</v>
      </c>
      <c r="H149" s="28">
        <f>G149/E149*100</f>
        <v>56.840628835252183</v>
      </c>
      <c r="I149" s="27">
        <f>G149/F149*100</f>
        <v>96.9690927218345</v>
      </c>
    </row>
    <row r="150" spans="1:9" ht="24" customHeight="1" x14ac:dyDescent="0.25">
      <c r="A150" s="32"/>
      <c r="B150" s="31" t="s">
        <v>72</v>
      </c>
      <c r="C150" s="58" t="s">
        <v>71</v>
      </c>
      <c r="D150" s="29">
        <v>1180</v>
      </c>
      <c r="E150" s="29">
        <v>2837.6</v>
      </c>
      <c r="F150" s="29">
        <v>2557.6</v>
      </c>
      <c r="G150" s="29">
        <v>2557.6</v>
      </c>
      <c r="H150" s="28">
        <f>G150/E150*100</f>
        <v>90.132506343388769</v>
      </c>
      <c r="I150" s="27">
        <f>G150/F150*100</f>
        <v>100</v>
      </c>
    </row>
    <row r="151" spans="1:9" ht="27" customHeight="1" x14ac:dyDescent="0.25">
      <c r="A151" s="32"/>
      <c r="B151" s="31" t="s">
        <v>70</v>
      </c>
      <c r="C151" s="58" t="s">
        <v>69</v>
      </c>
      <c r="D151" s="29">
        <v>4322.8999999999996</v>
      </c>
      <c r="E151" s="29">
        <v>12536.8</v>
      </c>
      <c r="F151" s="29">
        <v>9953.5</v>
      </c>
      <c r="G151" s="29">
        <v>5446.6</v>
      </c>
      <c r="H151" s="28">
        <f>G151/E151*100</f>
        <v>43.444898219641381</v>
      </c>
      <c r="I151" s="27">
        <f>G151/F151*100</f>
        <v>54.72045009293214</v>
      </c>
    </row>
    <row r="152" spans="1:9" ht="15" x14ac:dyDescent="0.25">
      <c r="A152" s="32"/>
      <c r="B152" s="31"/>
      <c r="C152" s="33" t="s">
        <v>33</v>
      </c>
      <c r="D152" s="29">
        <v>2877.3</v>
      </c>
      <c r="E152" s="29">
        <v>2939.4</v>
      </c>
      <c r="F152" s="29">
        <v>1981.5</v>
      </c>
      <c r="G152" s="29">
        <v>1981.5</v>
      </c>
      <c r="H152" s="28">
        <f>G152/E152*100</f>
        <v>67.411716676872828</v>
      </c>
      <c r="I152" s="27">
        <f>G152/F152*100</f>
        <v>100</v>
      </c>
    </row>
    <row r="153" spans="1:9" ht="15" x14ac:dyDescent="0.25">
      <c r="A153" s="32"/>
      <c r="B153" s="31"/>
      <c r="C153" s="33" t="s">
        <v>32</v>
      </c>
      <c r="D153" s="29">
        <v>868.9</v>
      </c>
      <c r="E153" s="29">
        <v>887.7</v>
      </c>
      <c r="F153" s="29">
        <v>666.8</v>
      </c>
      <c r="G153" s="29">
        <v>666.8</v>
      </c>
      <c r="H153" s="28">
        <f>G153/E153*100</f>
        <v>75.115466937028259</v>
      </c>
      <c r="I153" s="27">
        <f>G153/F153*100</f>
        <v>100</v>
      </c>
    </row>
    <row r="154" spans="1:9" ht="15.75" x14ac:dyDescent="0.25">
      <c r="A154" s="56">
        <v>6</v>
      </c>
      <c r="B154" s="55" t="s">
        <v>68</v>
      </c>
      <c r="C154" s="59" t="s">
        <v>67</v>
      </c>
      <c r="D154" s="53">
        <f>D155</f>
        <v>130</v>
      </c>
      <c r="E154" s="53">
        <f>E155</f>
        <v>130</v>
      </c>
      <c r="F154" s="53">
        <f>F155</f>
        <v>0</v>
      </c>
      <c r="G154" s="53">
        <f>G155</f>
        <v>0</v>
      </c>
      <c r="H154" s="46">
        <f>G154/E154*100</f>
        <v>0</v>
      </c>
      <c r="I154" s="45">
        <v>0</v>
      </c>
    </row>
    <row r="155" spans="1:9" ht="30" x14ac:dyDescent="0.25">
      <c r="A155" s="32"/>
      <c r="B155" s="31" t="s">
        <v>66</v>
      </c>
      <c r="C155" s="30" t="s">
        <v>65</v>
      </c>
      <c r="D155" s="29">
        <v>130</v>
      </c>
      <c r="E155" s="29">
        <v>130</v>
      </c>
      <c r="F155" s="29">
        <v>0</v>
      </c>
      <c r="G155" s="29">
        <v>0</v>
      </c>
      <c r="H155" s="28">
        <f>G155/E155*100</f>
        <v>0</v>
      </c>
      <c r="I155" s="27">
        <v>0</v>
      </c>
    </row>
    <row r="156" spans="1:9" ht="15.75" x14ac:dyDescent="0.25">
      <c r="A156" s="56">
        <v>7</v>
      </c>
      <c r="B156" s="55" t="s">
        <v>64</v>
      </c>
      <c r="C156" s="60" t="s">
        <v>63</v>
      </c>
      <c r="D156" s="53">
        <f>D157+D162+D167+D168</f>
        <v>381556.13</v>
      </c>
      <c r="E156" s="53">
        <f>E157+E162+E167+E168</f>
        <v>431241.99999999994</v>
      </c>
      <c r="F156" s="53">
        <f>F157+F162+F167+F168</f>
        <v>324717.19999999995</v>
      </c>
      <c r="G156" s="53">
        <f>G157+G162+G167+G168</f>
        <v>295336.3</v>
      </c>
      <c r="H156" s="46">
        <f>G156/E156*100</f>
        <v>68.485050157452193</v>
      </c>
      <c r="I156" s="45">
        <f>G156/F156*100</f>
        <v>90.951849794220948</v>
      </c>
    </row>
    <row r="157" spans="1:9" ht="15" x14ac:dyDescent="0.25">
      <c r="A157" s="32"/>
      <c r="B157" s="31" t="s">
        <v>62</v>
      </c>
      <c r="C157" s="30" t="s">
        <v>61</v>
      </c>
      <c r="D157" s="29">
        <v>80347.600000000006</v>
      </c>
      <c r="E157" s="29">
        <v>93556.4</v>
      </c>
      <c r="F157" s="29">
        <v>76382.5</v>
      </c>
      <c r="G157" s="29">
        <v>62338.1</v>
      </c>
      <c r="H157" s="28">
        <f>G157/E157*100</f>
        <v>66.631571971559396</v>
      </c>
      <c r="I157" s="27">
        <f>G157/F157*100</f>
        <v>81.613065820050394</v>
      </c>
    </row>
    <row r="158" spans="1:9" ht="15" x14ac:dyDescent="0.25">
      <c r="A158" s="32"/>
      <c r="B158" s="31"/>
      <c r="C158" s="33" t="s">
        <v>33</v>
      </c>
      <c r="D158" s="29">
        <v>0</v>
      </c>
      <c r="E158" s="29">
        <v>0</v>
      </c>
      <c r="F158" s="29">
        <v>0</v>
      </c>
      <c r="G158" s="29">
        <v>0</v>
      </c>
      <c r="H158" s="28">
        <v>0</v>
      </c>
      <c r="I158" s="27">
        <v>0</v>
      </c>
    </row>
    <row r="159" spans="1:9" ht="15" x14ac:dyDescent="0.25">
      <c r="A159" s="32"/>
      <c r="B159" s="31"/>
      <c r="C159" s="33" t="s">
        <v>32</v>
      </c>
      <c r="D159" s="29">
        <v>0</v>
      </c>
      <c r="E159" s="29">
        <v>0</v>
      </c>
      <c r="F159" s="29">
        <v>0</v>
      </c>
      <c r="G159" s="29">
        <v>0</v>
      </c>
      <c r="H159" s="28">
        <v>0</v>
      </c>
      <c r="I159" s="27">
        <v>0</v>
      </c>
    </row>
    <row r="160" spans="1:9" ht="13.5" customHeight="1" x14ac:dyDescent="0.25">
      <c r="A160" s="32"/>
      <c r="B160" s="39"/>
      <c r="C160" s="33" t="s">
        <v>31</v>
      </c>
      <c r="D160" s="29">
        <v>0</v>
      </c>
      <c r="E160" s="29">
        <v>0</v>
      </c>
      <c r="F160" s="29">
        <v>0</v>
      </c>
      <c r="G160" s="29">
        <v>0</v>
      </c>
      <c r="H160" s="28">
        <v>0</v>
      </c>
      <c r="I160" s="27">
        <v>0</v>
      </c>
    </row>
    <row r="161" spans="1:9" ht="15" x14ac:dyDescent="0.25">
      <c r="A161" s="32"/>
      <c r="B161" s="31"/>
      <c r="C161" s="33" t="s">
        <v>30</v>
      </c>
      <c r="D161" s="29">
        <v>0</v>
      </c>
      <c r="E161" s="29">
        <v>0</v>
      </c>
      <c r="F161" s="29">
        <v>0</v>
      </c>
      <c r="G161" s="29">
        <v>0</v>
      </c>
      <c r="H161" s="28">
        <v>0</v>
      </c>
      <c r="I161" s="27">
        <v>0</v>
      </c>
    </row>
    <row r="162" spans="1:9" ht="15" x14ac:dyDescent="0.25">
      <c r="A162" s="32"/>
      <c r="B162" s="31" t="s">
        <v>60</v>
      </c>
      <c r="C162" s="33" t="s">
        <v>59</v>
      </c>
      <c r="D162" s="29">
        <v>279016.90000000002</v>
      </c>
      <c r="E162" s="29">
        <v>314975.8</v>
      </c>
      <c r="F162" s="29">
        <v>229698.8</v>
      </c>
      <c r="G162" s="29">
        <v>217000.1</v>
      </c>
      <c r="H162" s="28">
        <f>G162/E162*100</f>
        <v>68.894213460208704</v>
      </c>
      <c r="I162" s="27">
        <f>G162/F162*100</f>
        <v>94.471586268626567</v>
      </c>
    </row>
    <row r="163" spans="1:9" ht="15" x14ac:dyDescent="0.25">
      <c r="A163" s="32"/>
      <c r="B163" s="31"/>
      <c r="C163" s="33" t="s">
        <v>33</v>
      </c>
      <c r="D163" s="29">
        <v>0</v>
      </c>
      <c r="E163" s="29">
        <v>0</v>
      </c>
      <c r="F163" s="29">
        <v>0</v>
      </c>
      <c r="G163" s="29">
        <v>0</v>
      </c>
      <c r="H163" s="28">
        <v>0</v>
      </c>
      <c r="I163" s="27">
        <v>0</v>
      </c>
    </row>
    <row r="164" spans="1:9" ht="15" x14ac:dyDescent="0.25">
      <c r="A164" s="32"/>
      <c r="B164" s="31"/>
      <c r="C164" s="33" t="s">
        <v>32</v>
      </c>
      <c r="D164" s="29">
        <v>0</v>
      </c>
      <c r="E164" s="29">
        <v>0</v>
      </c>
      <c r="F164" s="29">
        <v>0</v>
      </c>
      <c r="G164" s="29">
        <v>0</v>
      </c>
      <c r="H164" s="28">
        <v>0</v>
      </c>
      <c r="I164" s="27">
        <v>0</v>
      </c>
    </row>
    <row r="165" spans="1:9" ht="15" x14ac:dyDescent="0.25">
      <c r="A165" s="32"/>
      <c r="B165" s="31"/>
      <c r="C165" s="33" t="s">
        <v>31</v>
      </c>
      <c r="D165" s="29">
        <v>0</v>
      </c>
      <c r="E165" s="29">
        <v>0</v>
      </c>
      <c r="F165" s="29">
        <v>0</v>
      </c>
      <c r="G165" s="29">
        <v>0</v>
      </c>
      <c r="H165" s="28">
        <v>0</v>
      </c>
      <c r="I165" s="27">
        <v>0</v>
      </c>
    </row>
    <row r="166" spans="1:9" ht="15" x14ac:dyDescent="0.25">
      <c r="A166" s="32"/>
      <c r="B166" s="31"/>
      <c r="C166" s="33" t="s">
        <v>30</v>
      </c>
      <c r="D166" s="29">
        <v>0</v>
      </c>
      <c r="E166" s="29">
        <v>0</v>
      </c>
      <c r="F166" s="29">
        <v>0</v>
      </c>
      <c r="G166" s="29">
        <v>0</v>
      </c>
      <c r="H166" s="28">
        <v>0</v>
      </c>
      <c r="I166" s="27">
        <v>0</v>
      </c>
    </row>
    <row r="167" spans="1:9" ht="15" x14ac:dyDescent="0.25">
      <c r="A167" s="32"/>
      <c r="B167" s="31" t="s">
        <v>58</v>
      </c>
      <c r="C167" s="30" t="s">
        <v>57</v>
      </c>
      <c r="D167" s="29">
        <v>4117.33</v>
      </c>
      <c r="E167" s="29">
        <v>4311.8</v>
      </c>
      <c r="F167" s="29">
        <v>4012.3</v>
      </c>
      <c r="G167" s="29">
        <v>3115.3</v>
      </c>
      <c r="H167" s="28">
        <f>G167/E167*100</f>
        <v>72.250568208172922</v>
      </c>
      <c r="I167" s="27">
        <f>G167/F167*100</f>
        <v>77.643745482640881</v>
      </c>
    </row>
    <row r="168" spans="1:9" ht="15" x14ac:dyDescent="0.25">
      <c r="A168" s="32"/>
      <c r="B168" s="31" t="s">
        <v>56</v>
      </c>
      <c r="C168" s="30" t="s">
        <v>55</v>
      </c>
      <c r="D168" s="29">
        <v>18074.3</v>
      </c>
      <c r="E168" s="29">
        <v>18398</v>
      </c>
      <c r="F168" s="29">
        <v>14623.6</v>
      </c>
      <c r="G168" s="29">
        <v>12882.8</v>
      </c>
      <c r="H168" s="28">
        <f>G168/E168*100</f>
        <v>70.022828568322637</v>
      </c>
      <c r="I168" s="27">
        <f>G168/F168*100</f>
        <v>88.095954484531845</v>
      </c>
    </row>
    <row r="169" spans="1:9" ht="15" x14ac:dyDescent="0.25">
      <c r="A169" s="32"/>
      <c r="B169" s="31"/>
      <c r="C169" s="33" t="s">
        <v>33</v>
      </c>
      <c r="D169" s="29">
        <v>3018.1</v>
      </c>
      <c r="E169" s="29">
        <v>3018.1</v>
      </c>
      <c r="F169" s="29">
        <v>2210.6</v>
      </c>
      <c r="G169" s="29">
        <v>2210</v>
      </c>
      <c r="H169" s="28">
        <f>G169/E169*100</f>
        <v>73.224876577979529</v>
      </c>
      <c r="I169" s="27">
        <f>G169/F169*100</f>
        <v>99.9728580475889</v>
      </c>
    </row>
    <row r="170" spans="1:9" ht="15" x14ac:dyDescent="0.25">
      <c r="A170" s="32"/>
      <c r="B170" s="31"/>
      <c r="C170" s="33" t="s">
        <v>32</v>
      </c>
      <c r="D170" s="29">
        <v>911.5</v>
      </c>
      <c r="E170" s="29">
        <v>911.5</v>
      </c>
      <c r="F170" s="29">
        <v>659.8</v>
      </c>
      <c r="G170" s="29">
        <v>641.4</v>
      </c>
      <c r="H170" s="28">
        <f>G170/E170*100</f>
        <v>70.367526055951728</v>
      </c>
      <c r="I170" s="27">
        <f>G170/F170*100</f>
        <v>97.211276144286145</v>
      </c>
    </row>
    <row r="171" spans="1:9" ht="15" x14ac:dyDescent="0.25">
      <c r="A171" s="32"/>
      <c r="B171" s="31"/>
      <c r="C171" s="33" t="s">
        <v>30</v>
      </c>
      <c r="D171" s="29">
        <v>297</v>
      </c>
      <c r="E171" s="29">
        <v>488.4</v>
      </c>
      <c r="F171" s="29">
        <v>439</v>
      </c>
      <c r="G171" s="29">
        <v>418.3</v>
      </c>
      <c r="H171" s="28">
        <f>G171/E171*100</f>
        <v>85.64701064701066</v>
      </c>
      <c r="I171" s="27">
        <f>G171/F171*100</f>
        <v>95.284738041002285</v>
      </c>
    </row>
    <row r="172" spans="1:9" ht="33.75" customHeight="1" x14ac:dyDescent="0.25">
      <c r="A172" s="56">
        <v>8</v>
      </c>
      <c r="B172" s="55" t="s">
        <v>54</v>
      </c>
      <c r="C172" s="60" t="s">
        <v>53</v>
      </c>
      <c r="D172" s="53">
        <f>D173+D178</f>
        <v>16284.400000000001</v>
      </c>
      <c r="E172" s="53">
        <f>E173+E178</f>
        <v>22983.3</v>
      </c>
      <c r="F172" s="53">
        <f>F173+F178</f>
        <v>12886</v>
      </c>
      <c r="G172" s="53">
        <f>G173+G178</f>
        <v>12883.1</v>
      </c>
      <c r="H172" s="46">
        <f>G172/E172*100</f>
        <v>56.054178468714241</v>
      </c>
      <c r="I172" s="45">
        <f>G172/F172*100</f>
        <v>99.977494955765962</v>
      </c>
    </row>
    <row r="173" spans="1:9" ht="15" x14ac:dyDescent="0.25">
      <c r="A173" s="32"/>
      <c r="B173" s="31" t="s">
        <v>52</v>
      </c>
      <c r="C173" s="33" t="s">
        <v>51</v>
      </c>
      <c r="D173" s="29">
        <v>13784.2</v>
      </c>
      <c r="E173" s="29">
        <v>20423.099999999999</v>
      </c>
      <c r="F173" s="29">
        <v>11250.7</v>
      </c>
      <c r="G173" s="29">
        <v>11248.7</v>
      </c>
      <c r="H173" s="28">
        <f>G173/E173*100</f>
        <v>55.07831817892486</v>
      </c>
      <c r="I173" s="27">
        <f>G173/F173*100</f>
        <v>99.982223328326242</v>
      </c>
    </row>
    <row r="174" spans="1:9" ht="15" x14ac:dyDescent="0.25">
      <c r="A174" s="32"/>
      <c r="B174" s="31"/>
      <c r="C174" s="33" t="s">
        <v>33</v>
      </c>
      <c r="D174" s="29">
        <v>0</v>
      </c>
      <c r="E174" s="29">
        <v>0</v>
      </c>
      <c r="F174" s="29">
        <v>0</v>
      </c>
      <c r="G174" s="29">
        <v>0</v>
      </c>
      <c r="H174" s="28">
        <v>0</v>
      </c>
      <c r="I174" s="27">
        <v>0</v>
      </c>
    </row>
    <row r="175" spans="1:9" ht="15" x14ac:dyDescent="0.25">
      <c r="A175" s="32"/>
      <c r="B175" s="31"/>
      <c r="C175" s="33" t="s">
        <v>32</v>
      </c>
      <c r="D175" s="29">
        <v>0</v>
      </c>
      <c r="E175" s="29">
        <v>0</v>
      </c>
      <c r="F175" s="29">
        <v>0</v>
      </c>
      <c r="G175" s="29">
        <v>0</v>
      </c>
      <c r="H175" s="28">
        <v>0</v>
      </c>
      <c r="I175" s="27">
        <v>0</v>
      </c>
    </row>
    <row r="176" spans="1:9" ht="15" x14ac:dyDescent="0.25">
      <c r="A176" s="32"/>
      <c r="B176" s="31"/>
      <c r="C176" s="33" t="s">
        <v>31</v>
      </c>
      <c r="D176" s="29">
        <v>0</v>
      </c>
      <c r="E176" s="29">
        <v>0</v>
      </c>
      <c r="F176" s="29">
        <v>0</v>
      </c>
      <c r="G176" s="29">
        <v>0</v>
      </c>
      <c r="H176" s="28">
        <v>0</v>
      </c>
      <c r="I176" s="27">
        <v>0</v>
      </c>
    </row>
    <row r="177" spans="1:9" ht="15" x14ac:dyDescent="0.25">
      <c r="A177" s="32"/>
      <c r="B177" s="31"/>
      <c r="C177" s="33" t="s">
        <v>30</v>
      </c>
      <c r="D177" s="29">
        <v>0</v>
      </c>
      <c r="E177" s="29">
        <v>0</v>
      </c>
      <c r="F177" s="29">
        <v>0</v>
      </c>
      <c r="G177" s="29">
        <v>0</v>
      </c>
      <c r="H177" s="28">
        <v>0</v>
      </c>
      <c r="I177" s="27">
        <v>0</v>
      </c>
    </row>
    <row r="178" spans="1:9" ht="15" x14ac:dyDescent="0.25">
      <c r="A178" s="32"/>
      <c r="B178" s="31" t="s">
        <v>50</v>
      </c>
      <c r="C178" s="33" t="s">
        <v>49</v>
      </c>
      <c r="D178" s="29">
        <v>2500.1999999999998</v>
      </c>
      <c r="E178" s="29">
        <v>2560.1999999999998</v>
      </c>
      <c r="F178" s="29">
        <v>1635.3</v>
      </c>
      <c r="G178" s="29">
        <v>1634.4</v>
      </c>
      <c r="H178" s="28">
        <f>G178/E178*100</f>
        <v>63.83876259667214</v>
      </c>
      <c r="I178" s="27">
        <f>G178/F178*100</f>
        <v>99.944964226747388</v>
      </c>
    </row>
    <row r="179" spans="1:9" ht="15" x14ac:dyDescent="0.25">
      <c r="A179" s="32"/>
      <c r="B179" s="31"/>
      <c r="C179" s="33" t="s">
        <v>33</v>
      </c>
      <c r="D179" s="29">
        <v>1667.3</v>
      </c>
      <c r="E179" s="29">
        <v>1667.3</v>
      </c>
      <c r="F179" s="29">
        <v>1127.3</v>
      </c>
      <c r="G179" s="29">
        <v>1127.3</v>
      </c>
      <c r="H179" s="28">
        <f>G179/E179*100</f>
        <v>67.612307323217181</v>
      </c>
      <c r="I179" s="27">
        <f>G179/F179*100</f>
        <v>100</v>
      </c>
    </row>
    <row r="180" spans="1:9" ht="15" x14ac:dyDescent="0.25">
      <c r="A180" s="32"/>
      <c r="B180" s="31"/>
      <c r="C180" s="33" t="s">
        <v>32</v>
      </c>
      <c r="D180" s="29">
        <v>503.5</v>
      </c>
      <c r="E180" s="29">
        <v>503.5</v>
      </c>
      <c r="F180" s="29">
        <v>325.3</v>
      </c>
      <c r="G180" s="29">
        <v>325.3</v>
      </c>
      <c r="H180" s="28">
        <f>G180/E180*100</f>
        <v>64.607745779543208</v>
      </c>
      <c r="I180" s="27">
        <f>G180/F180*100</f>
        <v>100</v>
      </c>
    </row>
    <row r="181" spans="1:9" ht="15" x14ac:dyDescent="0.25">
      <c r="A181" s="32"/>
      <c r="B181" s="31"/>
      <c r="C181" s="33" t="s">
        <v>31</v>
      </c>
      <c r="D181" s="29">
        <v>0</v>
      </c>
      <c r="E181" s="29">
        <v>0</v>
      </c>
      <c r="F181" s="29">
        <v>0</v>
      </c>
      <c r="G181" s="29">
        <v>0</v>
      </c>
      <c r="H181" s="28">
        <v>0</v>
      </c>
      <c r="I181" s="27">
        <v>0</v>
      </c>
    </row>
    <row r="182" spans="1:9" ht="15.75" x14ac:dyDescent="0.25">
      <c r="A182" s="56">
        <v>9</v>
      </c>
      <c r="B182" s="55" t="s">
        <v>48</v>
      </c>
      <c r="C182" s="59" t="s">
        <v>47</v>
      </c>
      <c r="D182" s="53">
        <f>D183+D188+D193+D198</f>
        <v>12774.2</v>
      </c>
      <c r="E182" s="53">
        <f>E183+E188+E193+E198</f>
        <v>16985.5</v>
      </c>
      <c r="F182" s="53">
        <f>F183+F188+F193+F198</f>
        <v>10400.5</v>
      </c>
      <c r="G182" s="53">
        <f>G183+G188+G193+G198</f>
        <v>9044.2000000000007</v>
      </c>
      <c r="H182" s="53">
        <f>G182/E182*100</f>
        <v>53.246592681993462</v>
      </c>
      <c r="I182" s="45">
        <f>G182/F182*100</f>
        <v>86.959280803807516</v>
      </c>
    </row>
    <row r="183" spans="1:9" ht="15" x14ac:dyDescent="0.25">
      <c r="A183" s="32"/>
      <c r="B183" s="31" t="s">
        <v>46</v>
      </c>
      <c r="C183" s="58" t="s">
        <v>45</v>
      </c>
      <c r="D183" s="29">
        <v>0</v>
      </c>
      <c r="E183" s="29">
        <v>322.39999999999998</v>
      </c>
      <c r="F183" s="29">
        <v>322.39999999999998</v>
      </c>
      <c r="G183" s="29">
        <v>322.39999999999998</v>
      </c>
      <c r="H183" s="28">
        <v>0</v>
      </c>
      <c r="I183" s="57">
        <f>G183/F183*100</f>
        <v>100</v>
      </c>
    </row>
    <row r="184" spans="1:9" ht="15" x14ac:dyDescent="0.25">
      <c r="A184" s="32"/>
      <c r="B184" s="31"/>
      <c r="C184" s="33" t="s">
        <v>33</v>
      </c>
      <c r="D184" s="29">
        <v>0</v>
      </c>
      <c r="E184" s="29">
        <v>0</v>
      </c>
      <c r="F184" s="29">
        <v>0</v>
      </c>
      <c r="G184" s="29">
        <v>0</v>
      </c>
      <c r="H184" s="28">
        <v>0</v>
      </c>
      <c r="I184" s="57">
        <v>0</v>
      </c>
    </row>
    <row r="185" spans="1:9" ht="15" x14ac:dyDescent="0.25">
      <c r="A185" s="32"/>
      <c r="B185" s="31"/>
      <c r="C185" s="33" t="s">
        <v>32</v>
      </c>
      <c r="D185" s="29">
        <v>0</v>
      </c>
      <c r="E185" s="29">
        <v>0</v>
      </c>
      <c r="F185" s="29">
        <v>0</v>
      </c>
      <c r="G185" s="29">
        <v>0</v>
      </c>
      <c r="H185" s="28">
        <v>0</v>
      </c>
      <c r="I185" s="57">
        <v>0</v>
      </c>
    </row>
    <row r="186" spans="1:9" ht="15" x14ac:dyDescent="0.25">
      <c r="A186" s="32"/>
      <c r="B186" s="31"/>
      <c r="C186" s="33" t="s">
        <v>31</v>
      </c>
      <c r="D186" s="29">
        <v>0</v>
      </c>
      <c r="E186" s="29">
        <v>0</v>
      </c>
      <c r="F186" s="29">
        <v>0</v>
      </c>
      <c r="G186" s="29">
        <v>0</v>
      </c>
      <c r="H186" s="28">
        <v>0</v>
      </c>
      <c r="I186" s="57">
        <v>0</v>
      </c>
    </row>
    <row r="187" spans="1:9" ht="15.75" customHeight="1" x14ac:dyDescent="0.25">
      <c r="A187" s="32"/>
      <c r="B187" s="31"/>
      <c r="C187" s="33" t="s">
        <v>30</v>
      </c>
      <c r="D187" s="29">
        <v>0</v>
      </c>
      <c r="E187" s="29">
        <v>0</v>
      </c>
      <c r="F187" s="29">
        <v>0</v>
      </c>
      <c r="G187" s="29">
        <v>0</v>
      </c>
      <c r="H187" s="28">
        <v>0</v>
      </c>
      <c r="I187" s="57">
        <v>0</v>
      </c>
    </row>
    <row r="188" spans="1:9" ht="17.25" customHeight="1" x14ac:dyDescent="0.25">
      <c r="A188" s="32"/>
      <c r="B188" s="31" t="s">
        <v>44</v>
      </c>
      <c r="C188" s="58" t="s">
        <v>43</v>
      </c>
      <c r="D188" s="29">
        <v>3000</v>
      </c>
      <c r="E188" s="29">
        <v>3000</v>
      </c>
      <c r="F188" s="29">
        <v>911</v>
      </c>
      <c r="G188" s="29">
        <v>758.5</v>
      </c>
      <c r="H188" s="28">
        <f>G188/E188*100</f>
        <v>25.283333333333335</v>
      </c>
      <c r="I188" s="57">
        <f>G188/F188*100</f>
        <v>83.260153677277714</v>
      </c>
    </row>
    <row r="189" spans="1:9" ht="15.75" customHeight="1" x14ac:dyDescent="0.25">
      <c r="A189" s="32"/>
      <c r="B189" s="31"/>
      <c r="C189" s="33" t="s">
        <v>33</v>
      </c>
      <c r="D189" s="29">
        <v>0</v>
      </c>
      <c r="E189" s="29">
        <v>0</v>
      </c>
      <c r="F189" s="29">
        <v>0</v>
      </c>
      <c r="G189" s="29">
        <v>0</v>
      </c>
      <c r="H189" s="28">
        <v>0</v>
      </c>
      <c r="I189" s="57">
        <v>0</v>
      </c>
    </row>
    <row r="190" spans="1:9" ht="17.25" customHeight="1" x14ac:dyDescent="0.25">
      <c r="A190" s="32"/>
      <c r="B190" s="31"/>
      <c r="C190" s="33" t="s">
        <v>32</v>
      </c>
      <c r="D190" s="29">
        <v>0</v>
      </c>
      <c r="E190" s="29">
        <v>0</v>
      </c>
      <c r="F190" s="29">
        <v>0</v>
      </c>
      <c r="G190" s="29">
        <v>0</v>
      </c>
      <c r="H190" s="28">
        <v>0</v>
      </c>
      <c r="I190" s="27">
        <v>0</v>
      </c>
    </row>
    <row r="191" spans="1:9" ht="15" x14ac:dyDescent="0.25">
      <c r="A191" s="32"/>
      <c r="B191" s="31"/>
      <c r="C191" s="33" t="s">
        <v>31</v>
      </c>
      <c r="D191" s="29">
        <v>0</v>
      </c>
      <c r="E191" s="29">
        <v>0</v>
      </c>
      <c r="F191" s="29">
        <v>0</v>
      </c>
      <c r="G191" s="29">
        <v>0</v>
      </c>
      <c r="H191" s="28">
        <v>0</v>
      </c>
      <c r="I191" s="27">
        <v>0</v>
      </c>
    </row>
    <row r="192" spans="1:9" ht="15" x14ac:dyDescent="0.25">
      <c r="A192" s="32"/>
      <c r="B192" s="31"/>
      <c r="C192" s="33" t="s">
        <v>30</v>
      </c>
      <c r="D192" s="29">
        <v>0</v>
      </c>
      <c r="E192" s="29">
        <v>0</v>
      </c>
      <c r="F192" s="29">
        <v>0</v>
      </c>
      <c r="G192" s="29">
        <v>0</v>
      </c>
      <c r="H192" s="28">
        <v>0</v>
      </c>
      <c r="I192" s="27">
        <v>0</v>
      </c>
    </row>
    <row r="193" spans="1:9" ht="15" x14ac:dyDescent="0.25">
      <c r="A193" s="32"/>
      <c r="B193" s="31" t="s">
        <v>42</v>
      </c>
      <c r="C193" s="33" t="s">
        <v>41</v>
      </c>
      <c r="D193" s="29">
        <v>0</v>
      </c>
      <c r="E193" s="29">
        <v>0</v>
      </c>
      <c r="F193" s="29">
        <v>0</v>
      </c>
      <c r="G193" s="29">
        <v>0</v>
      </c>
      <c r="H193" s="28">
        <v>0</v>
      </c>
      <c r="I193" s="27">
        <v>0</v>
      </c>
    </row>
    <row r="194" spans="1:9" ht="15" x14ac:dyDescent="0.25">
      <c r="A194" s="32"/>
      <c r="B194" s="31"/>
      <c r="C194" s="33" t="s">
        <v>33</v>
      </c>
      <c r="D194" s="29">
        <v>0</v>
      </c>
      <c r="E194" s="29">
        <v>0</v>
      </c>
      <c r="F194" s="29">
        <v>0</v>
      </c>
      <c r="G194" s="29">
        <v>0</v>
      </c>
      <c r="H194" s="28">
        <v>0</v>
      </c>
      <c r="I194" s="27">
        <v>0</v>
      </c>
    </row>
    <row r="195" spans="1:9" ht="15" x14ac:dyDescent="0.25">
      <c r="A195" s="32"/>
      <c r="B195" s="31"/>
      <c r="C195" s="33" t="s">
        <v>32</v>
      </c>
      <c r="D195" s="29">
        <v>0</v>
      </c>
      <c r="E195" s="29">
        <v>0</v>
      </c>
      <c r="F195" s="29">
        <v>0</v>
      </c>
      <c r="G195" s="29">
        <v>0</v>
      </c>
      <c r="H195" s="28">
        <v>0</v>
      </c>
      <c r="I195" s="27">
        <v>0</v>
      </c>
    </row>
    <row r="196" spans="1:9" ht="15" x14ac:dyDescent="0.25">
      <c r="A196" s="32"/>
      <c r="B196" s="31"/>
      <c r="C196" s="33" t="s">
        <v>31</v>
      </c>
      <c r="D196" s="29">
        <v>0</v>
      </c>
      <c r="E196" s="29">
        <v>0</v>
      </c>
      <c r="F196" s="29">
        <v>0</v>
      </c>
      <c r="G196" s="29">
        <v>0</v>
      </c>
      <c r="H196" s="28">
        <v>0</v>
      </c>
      <c r="I196" s="27">
        <v>0</v>
      </c>
    </row>
    <row r="197" spans="1:9" ht="15" x14ac:dyDescent="0.25">
      <c r="A197" s="32"/>
      <c r="B197" s="31"/>
      <c r="C197" s="33" t="s">
        <v>30</v>
      </c>
      <c r="D197" s="29">
        <v>0</v>
      </c>
      <c r="E197" s="29">
        <v>0</v>
      </c>
      <c r="F197" s="29">
        <v>0</v>
      </c>
      <c r="G197" s="29">
        <v>0</v>
      </c>
      <c r="H197" s="28">
        <v>0</v>
      </c>
      <c r="I197" s="27">
        <v>0</v>
      </c>
    </row>
    <row r="198" spans="1:9" ht="15" x14ac:dyDescent="0.25">
      <c r="A198" s="32"/>
      <c r="B198" s="31" t="s">
        <v>40</v>
      </c>
      <c r="C198" s="30" t="s">
        <v>39</v>
      </c>
      <c r="D198" s="29">
        <v>9774.2000000000007</v>
      </c>
      <c r="E198" s="29">
        <v>13663.1</v>
      </c>
      <c r="F198" s="29">
        <v>9167.1</v>
      </c>
      <c r="G198" s="29">
        <v>7963.3</v>
      </c>
      <c r="H198" s="28">
        <f>G198/E198*100</f>
        <v>58.28325928961948</v>
      </c>
      <c r="I198" s="27">
        <f>G198/F198*100</f>
        <v>86.868257136935341</v>
      </c>
    </row>
    <row r="199" spans="1:9" ht="15" x14ac:dyDescent="0.25">
      <c r="A199" s="32"/>
      <c r="B199" s="31"/>
      <c r="C199" s="33" t="s">
        <v>33</v>
      </c>
      <c r="D199" s="29">
        <v>4551.1000000000004</v>
      </c>
      <c r="E199" s="29">
        <v>4551.1000000000004</v>
      </c>
      <c r="F199" s="29">
        <v>3360.1</v>
      </c>
      <c r="G199" s="29">
        <v>2957.1</v>
      </c>
      <c r="H199" s="28">
        <f>G199/E199*100</f>
        <v>64.975500428467839</v>
      </c>
      <c r="I199" s="27">
        <f>G199/F199*100</f>
        <v>88.006309336031663</v>
      </c>
    </row>
    <row r="200" spans="1:9" ht="15" x14ac:dyDescent="0.25">
      <c r="A200" s="32"/>
      <c r="B200" s="31"/>
      <c r="C200" s="33" t="s">
        <v>32</v>
      </c>
      <c r="D200" s="29">
        <v>1374.4</v>
      </c>
      <c r="E200" s="29">
        <v>1374.4</v>
      </c>
      <c r="F200" s="29">
        <v>1014.8</v>
      </c>
      <c r="G200" s="29">
        <v>869.5</v>
      </c>
      <c r="H200" s="28">
        <f>G200/E200*100</f>
        <v>63.263969732246792</v>
      </c>
      <c r="I200" s="27">
        <f>G200/F200*100</f>
        <v>85.681907765076872</v>
      </c>
    </row>
    <row r="201" spans="1:9" ht="15" x14ac:dyDescent="0.25">
      <c r="A201" s="32"/>
      <c r="B201" s="31"/>
      <c r="C201" s="33" t="s">
        <v>30</v>
      </c>
      <c r="D201" s="29">
        <v>626.70000000000005</v>
      </c>
      <c r="E201" s="29">
        <v>626.70000000000005</v>
      </c>
      <c r="F201" s="29">
        <v>493.7</v>
      </c>
      <c r="G201" s="29">
        <v>330.1</v>
      </c>
      <c r="H201" s="28">
        <f>G201/E201*100</f>
        <v>52.672730173926915</v>
      </c>
      <c r="I201" s="27">
        <f>G201/F201*100</f>
        <v>66.862467085274474</v>
      </c>
    </row>
    <row r="202" spans="1:9" ht="15.75" x14ac:dyDescent="0.25">
      <c r="A202" s="56">
        <v>10</v>
      </c>
      <c r="B202" s="55">
        <v>1000</v>
      </c>
      <c r="C202" s="54" t="s">
        <v>38</v>
      </c>
      <c r="D202" s="53">
        <f>D203+D204+D209+D211+D210</f>
        <v>166926.26999999999</v>
      </c>
      <c r="E202" s="53">
        <f>E203+E204+E209+E211+E210</f>
        <v>170519.13999999998</v>
      </c>
      <c r="F202" s="53">
        <f>F203+F204+F209+F211+F210</f>
        <v>127812.09999999999</v>
      </c>
      <c r="G202" s="53">
        <f>G203+G204+G209+G211+G210</f>
        <v>114745.90000000001</v>
      </c>
      <c r="H202" s="46">
        <f>G202/E202*100</f>
        <v>67.292094013610452</v>
      </c>
      <c r="I202" s="45">
        <f>G202/F202*100</f>
        <v>89.777024241053866</v>
      </c>
    </row>
    <row r="203" spans="1:9" ht="15" x14ac:dyDescent="0.25">
      <c r="A203" s="32"/>
      <c r="B203" s="31">
        <v>1001</v>
      </c>
      <c r="C203" s="33" t="s">
        <v>37</v>
      </c>
      <c r="D203" s="29">
        <v>1145.3</v>
      </c>
      <c r="E203" s="29">
        <v>1145.3399999999999</v>
      </c>
      <c r="F203" s="29">
        <v>606.79999999999995</v>
      </c>
      <c r="G203" s="29">
        <v>606.79999999999995</v>
      </c>
      <c r="H203" s="28">
        <f>G203/E203*100</f>
        <v>52.979901164719642</v>
      </c>
      <c r="I203" s="27">
        <f>G203/F203*100</f>
        <v>100</v>
      </c>
    </row>
    <row r="204" spans="1:9" ht="15" x14ac:dyDescent="0.25">
      <c r="A204" s="32"/>
      <c r="B204" s="31">
        <v>1002</v>
      </c>
      <c r="C204" s="33" t="s">
        <v>36</v>
      </c>
      <c r="D204" s="29">
        <v>18043.43</v>
      </c>
      <c r="E204" s="29">
        <v>24846</v>
      </c>
      <c r="F204" s="29">
        <v>12536.2</v>
      </c>
      <c r="G204" s="29">
        <v>10805.5</v>
      </c>
      <c r="H204" s="28">
        <f>G204/E204*100</f>
        <v>43.489897770264832</v>
      </c>
      <c r="I204" s="27">
        <f>G204/F204*100</f>
        <v>86.194381072414288</v>
      </c>
    </row>
    <row r="205" spans="1:9" ht="15" x14ac:dyDescent="0.25">
      <c r="A205" s="32"/>
      <c r="B205" s="31"/>
      <c r="C205" s="33" t="s">
        <v>33</v>
      </c>
      <c r="D205" s="29">
        <v>0</v>
      </c>
      <c r="E205" s="29">
        <v>0</v>
      </c>
      <c r="F205" s="29">
        <v>0</v>
      </c>
      <c r="G205" s="29">
        <v>0</v>
      </c>
      <c r="H205" s="28">
        <v>0</v>
      </c>
      <c r="I205" s="27">
        <v>0</v>
      </c>
    </row>
    <row r="206" spans="1:9" ht="15" x14ac:dyDescent="0.25">
      <c r="A206" s="32"/>
      <c r="B206" s="31"/>
      <c r="C206" s="33" t="s">
        <v>32</v>
      </c>
      <c r="D206" s="29">
        <v>0</v>
      </c>
      <c r="E206" s="29">
        <v>0</v>
      </c>
      <c r="F206" s="29">
        <v>0</v>
      </c>
      <c r="G206" s="29">
        <v>0</v>
      </c>
      <c r="H206" s="28">
        <v>0</v>
      </c>
      <c r="I206" s="27">
        <v>0</v>
      </c>
    </row>
    <row r="207" spans="1:9" ht="15" x14ac:dyDescent="0.25">
      <c r="A207" s="32"/>
      <c r="B207" s="31"/>
      <c r="C207" s="33" t="s">
        <v>31</v>
      </c>
      <c r="D207" s="29">
        <v>0</v>
      </c>
      <c r="E207" s="29">
        <v>0</v>
      </c>
      <c r="F207" s="29">
        <v>0</v>
      </c>
      <c r="G207" s="29">
        <v>0</v>
      </c>
      <c r="H207" s="28">
        <v>0</v>
      </c>
      <c r="I207" s="27">
        <v>0</v>
      </c>
    </row>
    <row r="208" spans="1:9" ht="15" x14ac:dyDescent="0.25">
      <c r="A208" s="32"/>
      <c r="B208" s="31"/>
      <c r="C208" s="33" t="s">
        <v>30</v>
      </c>
      <c r="D208" s="29">
        <v>0</v>
      </c>
      <c r="E208" s="29">
        <v>0</v>
      </c>
      <c r="F208" s="29">
        <v>0</v>
      </c>
      <c r="G208" s="29">
        <v>0</v>
      </c>
      <c r="H208" s="28">
        <v>0</v>
      </c>
      <c r="I208" s="27">
        <v>0</v>
      </c>
    </row>
    <row r="209" spans="1:11" ht="15" x14ac:dyDescent="0.25">
      <c r="A209" s="32"/>
      <c r="B209" s="31">
        <v>1003</v>
      </c>
      <c r="C209" s="33" t="s">
        <v>36</v>
      </c>
      <c r="D209" s="29">
        <v>131190.29999999999</v>
      </c>
      <c r="E209" s="29">
        <v>129189.9</v>
      </c>
      <c r="F209" s="29">
        <v>102536.2</v>
      </c>
      <c r="G209" s="29">
        <v>93844.800000000003</v>
      </c>
      <c r="H209" s="28">
        <f>G209/E209*100</f>
        <v>72.640972707618786</v>
      </c>
      <c r="I209" s="27">
        <f>G209/F209*100</f>
        <v>91.523578989664145</v>
      </c>
    </row>
    <row r="210" spans="1:11" ht="15" x14ac:dyDescent="0.25">
      <c r="A210" s="32"/>
      <c r="B210" s="31">
        <v>1004</v>
      </c>
      <c r="C210" s="33" t="s">
        <v>35</v>
      </c>
      <c r="D210" s="29">
        <v>8360.7999999999993</v>
      </c>
      <c r="E210" s="29">
        <v>5962.8</v>
      </c>
      <c r="F210" s="29">
        <v>4087.7</v>
      </c>
      <c r="G210" s="29">
        <v>2997</v>
      </c>
      <c r="H210" s="28">
        <f>G210/E210*100</f>
        <v>50.261622056751861</v>
      </c>
      <c r="I210" s="27">
        <f>G210/F210*100</f>
        <v>73.317513516158243</v>
      </c>
    </row>
    <row r="211" spans="1:11" ht="17.25" customHeight="1" x14ac:dyDescent="0.25">
      <c r="A211" s="32"/>
      <c r="B211" s="31">
        <v>1006</v>
      </c>
      <c r="C211" s="30" t="s">
        <v>34</v>
      </c>
      <c r="D211" s="29">
        <v>8186.44</v>
      </c>
      <c r="E211" s="29">
        <v>9375.1</v>
      </c>
      <c r="F211" s="29">
        <v>8045.2</v>
      </c>
      <c r="G211" s="29">
        <v>6491.8</v>
      </c>
      <c r="H211" s="28">
        <f>G211/E211*100</f>
        <v>69.245128051967441</v>
      </c>
      <c r="I211" s="27">
        <f>G211/F211*100</f>
        <v>80.691592502361658</v>
      </c>
    </row>
    <row r="212" spans="1:11" ht="21" customHeight="1" x14ac:dyDescent="0.25">
      <c r="A212" s="32"/>
      <c r="B212" s="31"/>
      <c r="C212" s="33" t="s">
        <v>33</v>
      </c>
      <c r="D212" s="29">
        <v>5411.1</v>
      </c>
      <c r="E212" s="29">
        <v>5411.1</v>
      </c>
      <c r="F212" s="29">
        <v>4207</v>
      </c>
      <c r="G212" s="29">
        <v>3831.6</v>
      </c>
      <c r="H212" s="28">
        <f>G212/E212*100</f>
        <v>70.81000166324776</v>
      </c>
      <c r="I212" s="27">
        <f>G212/F212*100</f>
        <v>91.076776800570485</v>
      </c>
    </row>
    <row r="213" spans="1:11" ht="15" x14ac:dyDescent="0.25">
      <c r="A213" s="32"/>
      <c r="B213" s="31"/>
      <c r="C213" s="33" t="s">
        <v>32</v>
      </c>
      <c r="D213" s="29">
        <v>1634.1</v>
      </c>
      <c r="E213" s="29">
        <v>1634.1</v>
      </c>
      <c r="F213" s="29">
        <v>1176.9000000000001</v>
      </c>
      <c r="G213" s="29">
        <v>1118.7</v>
      </c>
      <c r="H213" s="28">
        <f>G213/E213*100</f>
        <v>68.459702588580868</v>
      </c>
      <c r="I213" s="27">
        <f>G213/F213*100</f>
        <v>95.054804996176387</v>
      </c>
    </row>
    <row r="214" spans="1:11" ht="15" x14ac:dyDescent="0.25">
      <c r="A214" s="32"/>
      <c r="B214" s="31"/>
      <c r="C214" s="33" t="s">
        <v>31</v>
      </c>
      <c r="D214" s="29">
        <v>155.4</v>
      </c>
      <c r="E214" s="29">
        <v>155.4</v>
      </c>
      <c r="F214" s="29">
        <v>108.6</v>
      </c>
      <c r="G214" s="29">
        <v>101.3</v>
      </c>
      <c r="H214" s="28">
        <f>G214/E214*100</f>
        <v>65.186615186615185</v>
      </c>
      <c r="I214" s="27">
        <f>G214/F214*100</f>
        <v>93.278084714548797</v>
      </c>
    </row>
    <row r="215" spans="1:11" ht="15" x14ac:dyDescent="0.25">
      <c r="A215" s="32"/>
      <c r="B215" s="31"/>
      <c r="C215" s="33" t="s">
        <v>30</v>
      </c>
      <c r="D215" s="29">
        <v>409.6</v>
      </c>
      <c r="E215" s="29">
        <v>442.1</v>
      </c>
      <c r="F215" s="29">
        <v>199.9</v>
      </c>
      <c r="G215" s="29">
        <v>177.6</v>
      </c>
      <c r="H215" s="28">
        <f>G215/E215*100</f>
        <v>40.171906808414384</v>
      </c>
      <c r="I215" s="27">
        <f>G215/F215*100</f>
        <v>88.844422211105538</v>
      </c>
    </row>
    <row r="216" spans="1:11" ht="15.75" x14ac:dyDescent="0.25">
      <c r="A216" s="56">
        <v>11</v>
      </c>
      <c r="B216" s="55">
        <v>1100</v>
      </c>
      <c r="C216" s="54" t="s">
        <v>29</v>
      </c>
      <c r="D216" s="53">
        <f>D217</f>
        <v>469.6</v>
      </c>
      <c r="E216" s="53">
        <f>E217</f>
        <v>3189.6</v>
      </c>
      <c r="F216" s="53">
        <f>F217</f>
        <v>220.2</v>
      </c>
      <c r="G216" s="53">
        <f>G217</f>
        <v>183.8</v>
      </c>
      <c r="H216" s="46">
        <f>G216/E216*100</f>
        <v>5.7624780536744424</v>
      </c>
      <c r="I216" s="45">
        <f>G216/F216*100</f>
        <v>83.469573115349689</v>
      </c>
    </row>
    <row r="217" spans="1:11" ht="15" x14ac:dyDescent="0.25">
      <c r="A217" s="32"/>
      <c r="B217" s="31">
        <v>1102</v>
      </c>
      <c r="C217" s="30" t="s">
        <v>28</v>
      </c>
      <c r="D217" s="29">
        <v>469.6</v>
      </c>
      <c r="E217" s="29">
        <v>3189.6</v>
      </c>
      <c r="F217" s="29">
        <v>220.2</v>
      </c>
      <c r="G217" s="29">
        <v>183.8</v>
      </c>
      <c r="H217" s="28">
        <f>G217/E217*100</f>
        <v>5.7624780536744424</v>
      </c>
      <c r="I217" s="27">
        <f>G217/F217*100</f>
        <v>83.469573115349689</v>
      </c>
    </row>
    <row r="218" spans="1:11" ht="14.25" x14ac:dyDescent="0.2">
      <c r="A218" s="49">
        <v>12</v>
      </c>
      <c r="B218" s="52" t="s">
        <v>27</v>
      </c>
      <c r="C218" s="47" t="s">
        <v>26</v>
      </c>
      <c r="D218" s="46">
        <f>SUM(D219)</f>
        <v>10</v>
      </c>
      <c r="E218" s="46">
        <f>E219</f>
        <v>21.1</v>
      </c>
      <c r="F218" s="46">
        <f>F219</f>
        <v>4.0999999999999996</v>
      </c>
      <c r="G218" s="46">
        <f>G219</f>
        <v>4.0999999999999996</v>
      </c>
      <c r="H218" s="46">
        <f>G218/E218*100</f>
        <v>19.431279620853079</v>
      </c>
      <c r="I218" s="45">
        <f>G218/F218*100</f>
        <v>100</v>
      </c>
    </row>
    <row r="219" spans="1:11" ht="15" x14ac:dyDescent="0.25">
      <c r="A219" s="51"/>
      <c r="B219" s="50" t="s">
        <v>25</v>
      </c>
      <c r="C219" s="30" t="s">
        <v>24</v>
      </c>
      <c r="D219" s="29">
        <v>10</v>
      </c>
      <c r="E219" s="29">
        <v>21.1</v>
      </c>
      <c r="F219" s="29">
        <v>4.0999999999999996</v>
      </c>
      <c r="G219" s="29">
        <v>4.0999999999999996</v>
      </c>
      <c r="H219" s="28">
        <f>G219/E219*100</f>
        <v>19.431279620853079</v>
      </c>
      <c r="I219" s="27">
        <f>G219/F219*100</f>
        <v>100</v>
      </c>
    </row>
    <row r="220" spans="1:11" ht="30.75" customHeight="1" x14ac:dyDescent="0.2">
      <c r="A220" s="49">
        <v>13</v>
      </c>
      <c r="B220" s="48">
        <v>1400</v>
      </c>
      <c r="C220" s="47" t="s">
        <v>23</v>
      </c>
      <c r="D220" s="46">
        <f>D221+D222</f>
        <v>66695.899999999994</v>
      </c>
      <c r="E220" s="46">
        <f>E221+E222</f>
        <v>71687.95</v>
      </c>
      <c r="F220" s="46">
        <f>F221+F222</f>
        <v>50795.4</v>
      </c>
      <c r="G220" s="46">
        <f>G221+G222</f>
        <v>50795.3</v>
      </c>
      <c r="H220" s="46">
        <f>G220/E220*100</f>
        <v>70.856120170823701</v>
      </c>
      <c r="I220" s="45">
        <f>G220/F220*100</f>
        <v>99.999803131779657</v>
      </c>
    </row>
    <row r="221" spans="1:11" ht="15" x14ac:dyDescent="0.25">
      <c r="A221" s="32"/>
      <c r="B221" s="31" t="s">
        <v>22</v>
      </c>
      <c r="C221" s="33" t="s">
        <v>21</v>
      </c>
      <c r="D221" s="29">
        <v>47016.4</v>
      </c>
      <c r="E221" s="29">
        <v>47016.4</v>
      </c>
      <c r="F221" s="29">
        <v>34057.9</v>
      </c>
      <c r="G221" s="29">
        <v>34057.800000000003</v>
      </c>
      <c r="H221" s="28">
        <f>G221/E221*100</f>
        <v>72.438127972367099</v>
      </c>
      <c r="I221" s="27">
        <f>G221/F221*100</f>
        <v>99.999706382366497</v>
      </c>
    </row>
    <row r="222" spans="1:11" ht="30" x14ac:dyDescent="0.25">
      <c r="A222" s="32"/>
      <c r="B222" s="31">
        <v>1403</v>
      </c>
      <c r="C222" s="30" t="s">
        <v>20</v>
      </c>
      <c r="D222" s="29">
        <v>19679.5</v>
      </c>
      <c r="E222" s="29">
        <v>24671.55</v>
      </c>
      <c r="F222" s="29">
        <v>16737.5</v>
      </c>
      <c r="G222" s="29">
        <v>16737.5</v>
      </c>
      <c r="H222" s="28">
        <f>G222/E222*100</f>
        <v>67.84129898607911</v>
      </c>
      <c r="I222" s="27">
        <f>G222/F222*100</f>
        <v>100</v>
      </c>
    </row>
    <row r="223" spans="1:11" ht="15.75" x14ac:dyDescent="0.25">
      <c r="A223" s="44"/>
      <c r="B223" s="43"/>
      <c r="C223" s="42" t="s">
        <v>19</v>
      </c>
      <c r="D223" s="41">
        <f>D104+D130+D137+D134+D145+D154+D156+D172+D182+D202+D216+D218+D220</f>
        <v>748912.4</v>
      </c>
      <c r="E223" s="41">
        <f>E104+E130+E137+E134+E145+E154+E156+E172+E182+E202+E216+E218+E220</f>
        <v>861160.50999999989</v>
      </c>
      <c r="F223" s="41">
        <f>F104+F130+F137+F134+F145+F154+F156+F172+F182+F202+F216+F218+F220</f>
        <v>620037.99999999988</v>
      </c>
      <c r="G223" s="41">
        <f>G104+G130+G137+G134+G145+G154+G156+G172+G182+G202+G216+G218+G220</f>
        <v>569193.9</v>
      </c>
      <c r="H223" s="41">
        <f>G223/E223*100</f>
        <v>66.096145072885435</v>
      </c>
      <c r="I223" s="40">
        <f>G223/F223*100</f>
        <v>91.799841300049366</v>
      </c>
    </row>
    <row r="224" spans="1:11" ht="14.25" x14ac:dyDescent="0.2">
      <c r="A224" s="32"/>
      <c r="B224" s="39"/>
      <c r="C224" s="38" t="s">
        <v>18</v>
      </c>
      <c r="D224" s="37">
        <f>D99-D223</f>
        <v>8849.449999999837</v>
      </c>
      <c r="E224" s="37">
        <f>E99-E223</f>
        <v>-12804.509999999893</v>
      </c>
      <c r="F224" s="37">
        <f>F99-F223</f>
        <v>2755.5000000001164</v>
      </c>
      <c r="G224" s="37">
        <f>G99-G223</f>
        <v>32066.499999999884</v>
      </c>
      <c r="H224" s="36"/>
      <c r="I224" s="35">
        <v>0</v>
      </c>
      <c r="K224" s="34"/>
    </row>
    <row r="225" spans="1:9" ht="21.75" customHeight="1" x14ac:dyDescent="0.25">
      <c r="A225" s="32"/>
      <c r="B225" s="31"/>
      <c r="C225" s="30" t="s">
        <v>17</v>
      </c>
      <c r="D225" s="29">
        <f>D226+D227</f>
        <v>-6449.4000000000233</v>
      </c>
      <c r="E225" s="29">
        <f>E226+E227</f>
        <v>13504.5</v>
      </c>
      <c r="F225" s="29">
        <f>F226+F227</f>
        <v>-355.50000000011642</v>
      </c>
      <c r="G225" s="29">
        <f>G226+G227</f>
        <v>-29666.5</v>
      </c>
      <c r="H225" s="28"/>
      <c r="I225" s="27">
        <v>0</v>
      </c>
    </row>
    <row r="226" spans="1:9" ht="15" x14ac:dyDescent="0.25">
      <c r="A226" s="32"/>
      <c r="B226" s="31"/>
      <c r="C226" s="33" t="s">
        <v>16</v>
      </c>
      <c r="D226" s="29">
        <v>-755361.9</v>
      </c>
      <c r="E226" s="29">
        <v>-847655.9</v>
      </c>
      <c r="F226" s="29">
        <v>-620393.5</v>
      </c>
      <c r="G226" s="29">
        <v>-611285.4</v>
      </c>
      <c r="H226" s="28"/>
      <c r="I226" s="27">
        <v>0</v>
      </c>
    </row>
    <row r="227" spans="1:9" ht="15" x14ac:dyDescent="0.25">
      <c r="A227" s="32"/>
      <c r="B227" s="31"/>
      <c r="C227" s="33" t="s">
        <v>15</v>
      </c>
      <c r="D227" s="29">
        <v>748912.5</v>
      </c>
      <c r="E227" s="29">
        <v>861160.4</v>
      </c>
      <c r="F227" s="29">
        <f>F223</f>
        <v>620037.99999999988</v>
      </c>
      <c r="G227" s="29">
        <v>581618.9</v>
      </c>
      <c r="H227" s="28"/>
      <c r="I227" s="27">
        <v>0</v>
      </c>
    </row>
    <row r="228" spans="1:9" ht="16.5" customHeight="1" x14ac:dyDescent="0.25">
      <c r="A228" s="32"/>
      <c r="B228" s="31"/>
      <c r="C228" s="30" t="s">
        <v>14</v>
      </c>
      <c r="D228" s="29">
        <v>0</v>
      </c>
      <c r="E228" s="29">
        <v>0</v>
      </c>
      <c r="F228" s="29">
        <v>0</v>
      </c>
      <c r="G228" s="29">
        <v>0</v>
      </c>
      <c r="H228" s="28"/>
      <c r="I228" s="27">
        <v>0</v>
      </c>
    </row>
    <row r="229" spans="1:9" ht="15" x14ac:dyDescent="0.25">
      <c r="A229" s="32"/>
      <c r="B229" s="31"/>
      <c r="C229" s="30" t="s">
        <v>13</v>
      </c>
      <c r="D229" s="29">
        <v>0</v>
      </c>
      <c r="E229" s="29">
        <v>1700</v>
      </c>
      <c r="F229" s="29">
        <v>0</v>
      </c>
      <c r="G229" s="29">
        <v>0</v>
      </c>
      <c r="H229" s="28"/>
      <c r="I229" s="27">
        <v>0</v>
      </c>
    </row>
    <row r="230" spans="1:9" ht="15" x14ac:dyDescent="0.25">
      <c r="A230" s="32"/>
      <c r="B230" s="31"/>
      <c r="C230" s="30" t="s">
        <v>12</v>
      </c>
      <c r="D230" s="29">
        <v>-2400</v>
      </c>
      <c r="E230" s="29">
        <v>-2400</v>
      </c>
      <c r="F230" s="29">
        <v>-2400</v>
      </c>
      <c r="G230" s="29">
        <v>-2400</v>
      </c>
      <c r="H230" s="28"/>
      <c r="I230" s="27">
        <v>0</v>
      </c>
    </row>
    <row r="231" spans="1:9" ht="15" x14ac:dyDescent="0.25">
      <c r="A231" s="32"/>
      <c r="B231" s="31"/>
      <c r="C231" s="30" t="s">
        <v>11</v>
      </c>
      <c r="D231" s="29">
        <v>0</v>
      </c>
      <c r="E231" s="29">
        <v>0</v>
      </c>
      <c r="F231" s="29">
        <v>0</v>
      </c>
      <c r="G231" s="29">
        <v>0</v>
      </c>
      <c r="H231" s="28"/>
      <c r="I231" s="27">
        <v>0</v>
      </c>
    </row>
    <row r="232" spans="1:9" ht="15" x14ac:dyDescent="0.25">
      <c r="A232" s="32"/>
      <c r="B232" s="31"/>
      <c r="C232" s="30" t="s">
        <v>10</v>
      </c>
      <c r="D232" s="29">
        <f>D225+D230+D231</f>
        <v>-8849.4000000000233</v>
      </c>
      <c r="E232" s="29">
        <f>E225+E230+E231+E229</f>
        <v>12804.5</v>
      </c>
      <c r="F232" s="29">
        <f>F225+F230+F231+F229</f>
        <v>-2755.5000000001164</v>
      </c>
      <c r="G232" s="29">
        <f>G225+G230+G231+G229</f>
        <v>-32066.5</v>
      </c>
      <c r="H232" s="28"/>
      <c r="I232" s="27">
        <v>0</v>
      </c>
    </row>
    <row r="233" spans="1:9" ht="15.75" x14ac:dyDescent="0.25">
      <c r="A233" s="15"/>
      <c r="B233" s="23"/>
      <c r="C233" s="6"/>
      <c r="D233" s="26"/>
      <c r="E233" s="26"/>
      <c r="F233" s="26"/>
      <c r="G233" s="26"/>
      <c r="H233" s="25"/>
      <c r="I233" s="24"/>
    </row>
    <row r="234" spans="1:9" ht="24.75" customHeight="1" x14ac:dyDescent="0.3">
      <c r="A234" s="15"/>
      <c r="B234" s="23"/>
      <c r="C234" s="17" t="s">
        <v>9</v>
      </c>
      <c r="D234" s="17"/>
      <c r="E234" s="22"/>
      <c r="F234" s="17"/>
      <c r="G234" s="22"/>
      <c r="H234" s="21"/>
      <c r="I234" s="21"/>
    </row>
    <row r="235" spans="1:9" ht="18.75" x14ac:dyDescent="0.3">
      <c r="A235" s="20"/>
      <c r="B235" s="19"/>
      <c r="C235" s="17" t="s">
        <v>8</v>
      </c>
      <c r="D235" s="17"/>
      <c r="E235" s="18" t="s">
        <v>7</v>
      </c>
      <c r="F235" s="18"/>
      <c r="G235" s="18"/>
      <c r="H235" s="13"/>
      <c r="I235" s="13"/>
    </row>
    <row r="236" spans="1:9" ht="18.75" x14ac:dyDescent="0.3">
      <c r="A236" s="15"/>
      <c r="B236" s="8"/>
      <c r="C236" s="17"/>
      <c r="D236" s="17"/>
      <c r="E236" s="16"/>
      <c r="F236" s="16"/>
      <c r="G236" s="16"/>
      <c r="H236" s="13"/>
      <c r="I236" s="13"/>
    </row>
    <row r="237" spans="1:9" ht="18.75" x14ac:dyDescent="0.3">
      <c r="A237" s="15"/>
      <c r="B237" s="8"/>
      <c r="C237" s="14" t="s">
        <v>6</v>
      </c>
      <c r="D237" s="14"/>
      <c r="E237" s="14" t="s">
        <v>5</v>
      </c>
      <c r="F237" s="14"/>
      <c r="G237" s="6"/>
      <c r="H237" s="13"/>
      <c r="I237" s="13"/>
    </row>
    <row r="238" spans="1:9" x14ac:dyDescent="0.2">
      <c r="A238" s="7"/>
      <c r="B238" s="7"/>
      <c r="C238" s="6"/>
      <c r="D238" s="6"/>
      <c r="E238" s="6"/>
      <c r="F238" s="6"/>
      <c r="G238" s="6"/>
      <c r="H238" s="13"/>
      <c r="I238" s="13"/>
    </row>
    <row r="239" spans="1:9" x14ac:dyDescent="0.2">
      <c r="A239" s="7"/>
      <c r="B239" s="7"/>
      <c r="C239" s="6"/>
      <c r="D239" s="6"/>
      <c r="E239" s="6"/>
      <c r="F239" s="6"/>
      <c r="G239" s="6"/>
      <c r="H239" s="13"/>
      <c r="I239" s="13"/>
    </row>
    <row r="240" spans="1:9" x14ac:dyDescent="0.2">
      <c r="A240" s="12"/>
      <c r="B240" s="12"/>
      <c r="C240" s="12"/>
      <c r="D240" s="11"/>
      <c r="E240" s="11"/>
      <c r="F240" s="11"/>
      <c r="G240" s="10"/>
      <c r="H240" s="9"/>
      <c r="I240" s="9"/>
    </row>
    <row r="243" spans="1:3" ht="15.75" x14ac:dyDescent="0.25">
      <c r="B243" s="8"/>
      <c r="C243" s="6" t="s">
        <v>4</v>
      </c>
    </row>
    <row r="244" spans="1:3" x14ac:dyDescent="0.2">
      <c r="A244" s="7" t="s">
        <v>3</v>
      </c>
      <c r="B244" s="7"/>
      <c r="C244" s="6" t="s">
        <v>2</v>
      </c>
    </row>
    <row r="245" spans="1:3" x14ac:dyDescent="0.2">
      <c r="A245" s="7" t="s">
        <v>1</v>
      </c>
      <c r="B245" s="7"/>
      <c r="C245" s="6" t="s">
        <v>0</v>
      </c>
    </row>
  </sheetData>
  <mergeCells count="13">
    <mergeCell ref="B2:H2"/>
    <mergeCell ref="A4:A5"/>
    <mergeCell ref="B4:B5"/>
    <mergeCell ref="C4:C5"/>
    <mergeCell ref="D4:F4"/>
    <mergeCell ref="G4:G5"/>
    <mergeCell ref="H4:I4"/>
    <mergeCell ref="E235:G235"/>
    <mergeCell ref="A78:A83"/>
    <mergeCell ref="A91:A92"/>
    <mergeCell ref="A102:I102"/>
    <mergeCell ref="C103:I103"/>
    <mergeCell ref="C7:I7"/>
  </mergeCells>
  <pageMargins left="0.75" right="0.75" top="0.59" bottom="1" header="0.37" footer="0.5"/>
  <pageSetup paperSize="9" scale="67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01.10.2013</vt:lpstr>
      <vt:lpstr>'01.10.2013'!Область_печати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2016-03-02T04:10:53Z</dcterms:created>
  <dcterms:modified xsi:type="dcterms:W3CDTF">2016-03-02T04:11:04Z</dcterms:modified>
</cp:coreProperties>
</file>