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3\"/>
    </mc:Choice>
  </mc:AlternateContent>
  <bookViews>
    <workbookView xWindow="0" yWindow="0" windowWidth="22365" windowHeight="7740" activeTab="1"/>
  </bookViews>
  <sheets>
    <sheet name="Лист1" sheetId="1" r:id="rId1"/>
    <sheet name="01.04.2013" sheetId="2" r:id="rId2"/>
  </sheets>
  <definedNames>
    <definedName name="_xlnm._FilterDatabase" localSheetId="1" hidden="1">'01.04.2013'!$A$1:$I$215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E8" i="2" s="1"/>
  <c r="F9" i="2"/>
  <c r="F8" i="2" s="1"/>
  <c r="G9" i="2"/>
  <c r="I9" i="2"/>
  <c r="H10" i="2"/>
  <c r="I10" i="2"/>
  <c r="H11" i="2"/>
  <c r="I11" i="2"/>
  <c r="D12" i="2"/>
  <c r="E12" i="2"/>
  <c r="F12" i="2"/>
  <c r="G12" i="2"/>
  <c r="H12" i="2" s="1"/>
  <c r="H13" i="2"/>
  <c r="I13" i="2"/>
  <c r="H14" i="2"/>
  <c r="I14" i="2"/>
  <c r="H15" i="2"/>
  <c r="I15" i="2"/>
  <c r="E18" i="2"/>
  <c r="D19" i="2"/>
  <c r="D18" i="2" s="1"/>
  <c r="E19" i="2"/>
  <c r="F19" i="2"/>
  <c r="F18" i="2" s="1"/>
  <c r="G19" i="2"/>
  <c r="G18" i="2" s="1"/>
  <c r="H20" i="2"/>
  <c r="I20" i="2"/>
  <c r="H21" i="2"/>
  <c r="I21" i="2"/>
  <c r="D22" i="2"/>
  <c r="E22" i="2"/>
  <c r="F22" i="2"/>
  <c r="G22" i="2"/>
  <c r="H22" i="2" s="1"/>
  <c r="H23" i="2"/>
  <c r="I23" i="2"/>
  <c r="D24" i="2"/>
  <c r="E24" i="2"/>
  <c r="F24" i="2"/>
  <c r="G24" i="2"/>
  <c r="H24" i="2" s="1"/>
  <c r="H26" i="2"/>
  <c r="I26" i="2"/>
  <c r="D27" i="2"/>
  <c r="E27" i="2"/>
  <c r="H27" i="2" s="1"/>
  <c r="F27" i="2"/>
  <c r="G27" i="2"/>
  <c r="H29" i="2"/>
  <c r="H32" i="2"/>
  <c r="I32" i="2"/>
  <c r="D33" i="2"/>
  <c r="E33" i="2"/>
  <c r="F33" i="2"/>
  <c r="G33" i="2"/>
  <c r="H33" i="2" s="1"/>
  <c r="H35" i="2"/>
  <c r="I35" i="2"/>
  <c r="D39" i="2"/>
  <c r="E39" i="2"/>
  <c r="F39" i="2"/>
  <c r="G39" i="2"/>
  <c r="H40" i="2"/>
  <c r="I40" i="2"/>
  <c r="D42" i="2"/>
  <c r="D41" i="2" s="1"/>
  <c r="E42" i="2"/>
  <c r="E41" i="2" s="1"/>
  <c r="F42" i="2"/>
  <c r="F41" i="2" s="1"/>
  <c r="G42" i="2"/>
  <c r="G41" i="2" s="1"/>
  <c r="I42" i="2"/>
  <c r="H47" i="2"/>
  <c r="H52" i="2"/>
  <c r="H53" i="2"/>
  <c r="I53" i="2"/>
  <c r="H54" i="2"/>
  <c r="H55" i="2"/>
  <c r="H56" i="2"/>
  <c r="I56" i="2"/>
  <c r="D57" i="2"/>
  <c r="E57" i="2"/>
  <c r="F57" i="2"/>
  <c r="G57" i="2"/>
  <c r="H57" i="2" s="1"/>
  <c r="H58" i="2"/>
  <c r="I58" i="2"/>
  <c r="H59" i="2"/>
  <c r="I59" i="2"/>
  <c r="H60" i="2"/>
  <c r="H62" i="2"/>
  <c r="I62" i="2"/>
  <c r="H63" i="2"/>
  <c r="I63" i="2"/>
  <c r="H64" i="2"/>
  <c r="I64" i="2"/>
  <c r="H65" i="2"/>
  <c r="I65" i="2"/>
  <c r="H66" i="2"/>
  <c r="I66" i="2"/>
  <c r="D70" i="2"/>
  <c r="E70" i="2"/>
  <c r="F70" i="2"/>
  <c r="I70" i="2" s="1"/>
  <c r="G70" i="2"/>
  <c r="H70" i="2"/>
  <c r="H71" i="2"/>
  <c r="I71" i="2"/>
  <c r="H72" i="2"/>
  <c r="D73" i="2"/>
  <c r="E73" i="2"/>
  <c r="F73" i="2"/>
  <c r="G73" i="2"/>
  <c r="H73" i="2" s="1"/>
  <c r="H74" i="2"/>
  <c r="D75" i="2"/>
  <c r="E75" i="2"/>
  <c r="F75" i="2"/>
  <c r="G75" i="2"/>
  <c r="H75" i="2" s="1"/>
  <c r="H76" i="2"/>
  <c r="I76" i="2"/>
  <c r="D77" i="2"/>
  <c r="E77" i="2"/>
  <c r="F77" i="2"/>
  <c r="G77" i="2"/>
  <c r="H77" i="2" s="1"/>
  <c r="H78" i="2"/>
  <c r="I78" i="2"/>
  <c r="D84" i="2"/>
  <c r="E84" i="2"/>
  <c r="F84" i="2"/>
  <c r="G84" i="2"/>
  <c r="H84" i="2" s="1"/>
  <c r="I84" i="2"/>
  <c r="H85" i="2"/>
  <c r="I85" i="2"/>
  <c r="H89" i="2"/>
  <c r="I89" i="2"/>
  <c r="H90" i="2"/>
  <c r="I90" i="2"/>
  <c r="H91" i="2"/>
  <c r="I91" i="2"/>
  <c r="H92" i="2"/>
  <c r="I92" i="2"/>
  <c r="H94" i="2"/>
  <c r="I94" i="2"/>
  <c r="H95" i="2"/>
  <c r="I95" i="2"/>
  <c r="H96" i="2"/>
  <c r="I96" i="2"/>
  <c r="H97" i="2"/>
  <c r="I97" i="2"/>
  <c r="H98" i="2"/>
  <c r="I98" i="2"/>
  <c r="H100" i="2"/>
  <c r="I100" i="2"/>
  <c r="H101" i="2"/>
  <c r="I101" i="2"/>
  <c r="H102" i="2"/>
  <c r="I102" i="2"/>
  <c r="H103" i="2"/>
  <c r="I103" i="2"/>
  <c r="H105" i="2"/>
  <c r="I105" i="2"/>
  <c r="H107" i="2"/>
  <c r="I107" i="2"/>
  <c r="H108" i="2"/>
  <c r="I108" i="2"/>
  <c r="H109" i="2"/>
  <c r="I109" i="2"/>
  <c r="D110" i="2"/>
  <c r="E110" i="2"/>
  <c r="H110" i="2" s="1"/>
  <c r="F110" i="2"/>
  <c r="I110" i="2"/>
  <c r="H111" i="2"/>
  <c r="I111" i="2"/>
  <c r="D114" i="2"/>
  <c r="E114" i="2"/>
  <c r="F114" i="2"/>
  <c r="G114" i="2"/>
  <c r="I114" i="2" s="1"/>
  <c r="H114" i="2"/>
  <c r="H115" i="2"/>
  <c r="I115" i="2"/>
  <c r="H116" i="2"/>
  <c r="I116" i="2"/>
  <c r="D117" i="2"/>
  <c r="D203" i="2" s="1"/>
  <c r="E117" i="2"/>
  <c r="F117" i="2"/>
  <c r="G117" i="2"/>
  <c r="I117" i="2" s="1"/>
  <c r="H117" i="2"/>
  <c r="H118" i="2"/>
  <c r="I118" i="2"/>
  <c r="H119" i="2"/>
  <c r="I119" i="2"/>
  <c r="H120" i="2"/>
  <c r="I120" i="2"/>
  <c r="H122" i="2"/>
  <c r="I122" i="2"/>
  <c r="H123" i="2"/>
  <c r="H124" i="2"/>
  <c r="I124" i="2"/>
  <c r="D125" i="2"/>
  <c r="E125" i="2"/>
  <c r="E203" i="2" s="1"/>
  <c r="F125" i="2"/>
  <c r="G125" i="2"/>
  <c r="H125" i="2" s="1"/>
  <c r="H126" i="2"/>
  <c r="H127" i="2"/>
  <c r="H128" i="2"/>
  <c r="I128" i="2"/>
  <c r="H129" i="2"/>
  <c r="I129" i="2"/>
  <c r="H130" i="2"/>
  <c r="H131" i="2"/>
  <c r="I131" i="2"/>
  <c r="H132" i="2"/>
  <c r="I132" i="2"/>
  <c r="H133" i="2"/>
  <c r="I133" i="2"/>
  <c r="D134" i="2"/>
  <c r="E134" i="2"/>
  <c r="F134" i="2"/>
  <c r="F203" i="2" s="1"/>
  <c r="G134" i="2"/>
  <c r="H134" i="2"/>
  <c r="H135" i="2"/>
  <c r="D136" i="2"/>
  <c r="E136" i="2"/>
  <c r="F136" i="2"/>
  <c r="G136" i="2"/>
  <c r="I136" i="2" s="1"/>
  <c r="H136" i="2"/>
  <c r="H137" i="2"/>
  <c r="I137" i="2"/>
  <c r="H142" i="2"/>
  <c r="I142" i="2"/>
  <c r="H147" i="2"/>
  <c r="I147" i="2"/>
  <c r="H148" i="2"/>
  <c r="I148" i="2"/>
  <c r="H149" i="2"/>
  <c r="I149" i="2"/>
  <c r="H150" i="2"/>
  <c r="I150" i="2"/>
  <c r="H151" i="2"/>
  <c r="I151" i="2"/>
  <c r="D152" i="2"/>
  <c r="E152" i="2"/>
  <c r="F152" i="2"/>
  <c r="G152" i="2"/>
  <c r="I152" i="2" s="1"/>
  <c r="H152" i="2"/>
  <c r="H153" i="2"/>
  <c r="I153" i="2"/>
  <c r="H158" i="2"/>
  <c r="I158" i="2"/>
  <c r="H159" i="2"/>
  <c r="I159" i="2"/>
  <c r="H160" i="2"/>
  <c r="I160" i="2"/>
  <c r="D162" i="2"/>
  <c r="E162" i="2"/>
  <c r="F162" i="2"/>
  <c r="I162" i="2" s="1"/>
  <c r="G162" i="2"/>
  <c r="H162" i="2"/>
  <c r="H168" i="2"/>
  <c r="H178" i="2"/>
  <c r="I178" i="2"/>
  <c r="H179" i="2"/>
  <c r="I179" i="2"/>
  <c r="H180" i="2"/>
  <c r="I180" i="2"/>
  <c r="H181" i="2"/>
  <c r="I181" i="2"/>
  <c r="D182" i="2"/>
  <c r="E182" i="2"/>
  <c r="F182" i="2"/>
  <c r="G182" i="2"/>
  <c r="H182" i="2" s="1"/>
  <c r="I182" i="2"/>
  <c r="H183" i="2"/>
  <c r="I183" i="2"/>
  <c r="H184" i="2"/>
  <c r="I184" i="2"/>
  <c r="H189" i="2"/>
  <c r="I189" i="2"/>
  <c r="H190" i="2"/>
  <c r="I190" i="2"/>
  <c r="H191" i="2"/>
  <c r="I191" i="2"/>
  <c r="H192" i="2"/>
  <c r="I192" i="2"/>
  <c r="H193" i="2"/>
  <c r="I193" i="2"/>
  <c r="H194" i="2"/>
  <c r="I194" i="2"/>
  <c r="H195" i="2"/>
  <c r="I195" i="2"/>
  <c r="D196" i="2"/>
  <c r="E196" i="2"/>
  <c r="F196" i="2"/>
  <c r="G196" i="2"/>
  <c r="H196" i="2" s="1"/>
  <c r="I196" i="2"/>
  <c r="H197" i="2"/>
  <c r="I197" i="2"/>
  <c r="D198" i="2"/>
  <c r="E198" i="2"/>
  <c r="F198" i="2"/>
  <c r="G198" i="2"/>
  <c r="H198" i="2" s="1"/>
  <c r="H199" i="2"/>
  <c r="I199" i="2"/>
  <c r="D200" i="2"/>
  <c r="E200" i="2"/>
  <c r="F200" i="2"/>
  <c r="G200" i="2"/>
  <c r="H200" i="2" s="1"/>
  <c r="H201" i="2"/>
  <c r="I201" i="2"/>
  <c r="H202" i="2"/>
  <c r="I202" i="2"/>
  <c r="G203" i="2"/>
  <c r="D205" i="2"/>
  <c r="E205" i="2"/>
  <c r="F205" i="2"/>
  <c r="F212" i="2" s="1"/>
  <c r="G205" i="2"/>
  <c r="D212" i="2"/>
  <c r="E212" i="2"/>
  <c r="G212" i="2"/>
  <c r="F215" i="2"/>
  <c r="I215" i="2" s="1"/>
  <c r="H215" i="2"/>
  <c r="F216" i="2"/>
  <c r="I216" i="2" s="1"/>
  <c r="H216" i="2"/>
  <c r="D37" i="2" l="1"/>
  <c r="D36" i="2" s="1"/>
  <c r="H18" i="2"/>
  <c r="I18" i="2"/>
  <c r="G8" i="2"/>
  <c r="I41" i="2"/>
  <c r="H41" i="2"/>
  <c r="G37" i="2"/>
  <c r="F81" i="2"/>
  <c r="H203" i="2"/>
  <c r="F37" i="2"/>
  <c r="F36" i="2" s="1"/>
  <c r="F79" i="2" s="1"/>
  <c r="F204" i="2" s="1"/>
  <c r="E79" i="2"/>
  <c r="E204" i="2" s="1"/>
  <c r="E81" i="2"/>
  <c r="E37" i="2"/>
  <c r="E36" i="2" s="1"/>
  <c r="D8" i="2"/>
  <c r="H42" i="2"/>
  <c r="H9" i="2"/>
  <c r="I200" i="2"/>
  <c r="I125" i="2"/>
  <c r="I77" i="2"/>
  <c r="I39" i="2"/>
  <c r="I24" i="2"/>
  <c r="I19" i="2"/>
  <c r="I12" i="2"/>
  <c r="H39" i="2"/>
  <c r="H19" i="2"/>
  <c r="I203" i="2"/>
  <c r="I198" i="2"/>
  <c r="I75" i="2"/>
  <c r="I57" i="2"/>
  <c r="I33" i="2"/>
  <c r="I22" i="2"/>
  <c r="I8" i="2" l="1"/>
  <c r="G81" i="2"/>
  <c r="H8" i="2"/>
  <c r="D79" i="2"/>
  <c r="D204" i="2" s="1"/>
  <c r="D81" i="2"/>
  <c r="G36" i="2"/>
  <c r="G79" i="2" s="1"/>
  <c r="H37" i="2"/>
  <c r="I37" i="2"/>
  <c r="I79" i="2" l="1"/>
  <c r="H79" i="2"/>
  <c r="G204" i="2"/>
  <c r="I81" i="2"/>
  <c r="H81" i="2"/>
  <c r="H36" i="2"/>
  <c r="I36" i="2"/>
</calcChain>
</file>

<file path=xl/sharedStrings.xml><?xml version="1.0" encoding="utf-8"?>
<sst xmlns="http://schemas.openxmlformats.org/spreadsheetml/2006/main" count="297" uniqueCount="233">
  <si>
    <t>Данилова Екатерина Владимировна  8 (391-61) 2-43-94</t>
  </si>
  <si>
    <t xml:space="preserve">                       расходы:</t>
  </si>
  <si>
    <t xml:space="preserve"> Лисиенко Татьяна Ивановна 8 (391-61) 2-45-50</t>
  </si>
  <si>
    <t xml:space="preserve">                      доходы:</t>
  </si>
  <si>
    <t xml:space="preserve">Испонители: </t>
  </si>
  <si>
    <t>Л.А.Кувшинова</t>
  </si>
  <si>
    <t>Начальник бюджетного отдела</t>
  </si>
  <si>
    <t>Т.А. Филиппенко</t>
  </si>
  <si>
    <t>Руководитель финуправления  Канского района</t>
  </si>
  <si>
    <t xml:space="preserve">    - начисления на оплату труда</t>
  </si>
  <si>
    <t xml:space="preserve">    - оплата труда</t>
  </si>
  <si>
    <t>Справочно: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</si>
  <si>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</si>
  <si>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</si>
  <si>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</si>
  <si>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</si>
  <si>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</si>
  <si>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</si>
  <si>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</si>
  <si>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</si>
  <si>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</si>
  <si>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</si>
  <si>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</si>
  <si>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</si>
  <si>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</si>
  <si>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</si>
  <si>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</si>
  <si>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</si>
  <si>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</si>
  <si>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</si>
  <si>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</si>
  <si>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</si>
  <si>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</si>
  <si>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</si>
  <si>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</si>
  <si>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</si>
  <si>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</si>
  <si>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</si>
  <si>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</si>
  <si>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</si>
  <si>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</si>
  <si>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</si>
  <si>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</si>
  <si>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</si>
  <si>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</si>
  <si>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</si>
  <si>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</si>
  <si>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</si>
  <si>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</si>
  <si>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</si>
  <si>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</si>
  <si>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</si>
  <si>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</si>
  <si>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</si>
  <si>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</si>
  <si>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</si>
  <si>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</si>
  <si>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</si>
  <si>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</si>
  <si>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</si>
  <si>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</si>
  <si>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</si>
  <si>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</si>
  <si>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</si>
  <si>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</si>
  <si>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</si>
  <si>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</si>
  <si>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</si>
  <si>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</si>
  <si>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</si>
  <si>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</si>
  <si>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</si>
  <si>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</si>
  <si>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</si>
  <si>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</si>
  <si>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</si>
  <si>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</si>
  <si>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</si>
  <si>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</si>
  <si>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</si>
  <si>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</si>
  <si>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</si>
  <si>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</si>
  <si>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</si>
  <si>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</si>
  <si>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</si>
  <si>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</si>
  <si>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</si>
  <si>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</si>
  <si>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</si>
  <si>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</si>
  <si>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</si>
  <si>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</si>
  <si>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</si>
  <si>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</si>
  <si>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</si>
  <si>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</si>
  <si>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</si>
  <si>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</si>
  <si>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</si>
  <si>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</si>
  <si>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вневоинская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</si>
  <si>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</si>
  <si>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</si>
  <si>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</si>
  <si>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</si>
  <si>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</si>
  <si>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</si>
  <si>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</si>
  <si>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</si>
  <si>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</si>
  <si>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</si>
  <si>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</si>
  <si>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</si>
  <si>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</si>
  <si>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</si>
  <si>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</si>
  <si>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</si>
  <si>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</si>
  <si>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</si>
  <si>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</si>
  <si>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</si>
  <si>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</si>
  <si>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</si>
  <si>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</si>
  <si>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</si>
  <si>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</si>
  <si>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</si>
  <si>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</si>
  <si>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</si>
  <si>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</si>
  <si>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</si>
  <si>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Прочие безвозмездные поступления в бюджет муниципального района на организацию трудовых отрядов</t>
  </si>
  <si>
    <t>9233</t>
  </si>
  <si>
    <t>Прочие безвозмездные поступления в бюджет муниципального района, всего в т. ч.</t>
  </si>
  <si>
    <t>20705</t>
  </si>
  <si>
    <t>Прочие межбюджетные трансферты, передаваемые бюджетам муниципальных районов</t>
  </si>
  <si>
    <t>025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</si>
  <si>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</si>
  <si>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</si>
  <si>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</si>
  <si>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</si>
  <si>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</si>
  <si>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03119</t>
  </si>
  <si>
    <t xml:space="preserve">Денежные выплаты медицинскому персаналу фельдшерско-акушерских пунктов, врачам, фельдшерам и медицинским сестрам скорой медицинской помощи </t>
  </si>
  <si>
    <t>055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</si>
  <si>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годах,личны</t>
  </si>
  <si>
    <t>046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</si>
  <si>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образовательную программу дошкольного образования</t>
  </si>
  <si>
    <t>029</t>
  </si>
  <si>
    <t xml:space="preserve">  Субвенции бюджетам муниципальных районов на выполнение передаваемых полномочий субъектов РФ</t>
  </si>
  <si>
    <t>024</t>
  </si>
  <si>
    <t>Субвенции бюджетам муниципальных районов на предоставление гражданам субсидий на оплату жилого помещения и комммунальных услуг</t>
  </si>
  <si>
    <t>022</t>
  </si>
  <si>
    <t>Субвенции бюджетам муниципальных районов на ежемесячное денежное вознаграждение за классное руководство</t>
  </si>
  <si>
    <t>021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</si>
  <si>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</si>
  <si>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</si>
  <si>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>На обеспечение мер социальной поддержки реабилитированных лиц</t>
  </si>
  <si>
    <t>013</t>
  </si>
  <si>
    <t xml:space="preserve">Субвенции на выплаты инвалидам страховых премий </t>
  </si>
  <si>
    <t>012</t>
  </si>
  <si>
    <t>Почетный донор "России"</t>
  </si>
  <si>
    <t>004</t>
  </si>
  <si>
    <t>Субвенции бюджетам муниципальных районов на оплату жилищно-коммунальных услуг отдельным категориям граждан</t>
  </si>
  <si>
    <t>001</t>
  </si>
  <si>
    <t>Субвенции бюджетам субъектов Российской Федерации и муниципальных образований</t>
  </si>
  <si>
    <t>Содержание автомобильных дорог общего пользования местного значения сельских поселений</t>
  </si>
  <si>
    <t>Субсидии на оплату стоимости путевок для детей в краевые и муниц. оздоровительные лагеря</t>
  </si>
  <si>
    <t>Субсидии на организацию двухразового питания детей в лагерях сдневным пребыванием</t>
  </si>
  <si>
    <t>Краевые выплаты воспитателям, младшим воспитателям и помощникам воспитателей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</si>
  <si>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 xml:space="preserve">Субсидии на организацию и проведение акарицидных обработок мест массового отдыха населения </t>
  </si>
  <si>
    <t>Субсидии на реализацию мероприятий, предусмотренных долгосрочной целевой программой «О территориальном планировании, градостроительном зонировании и документации по планировке территории Красноярского края» на 2012-2014 годы, утвержденной постановлением П</t>
  </si>
  <si>
    <t>Обеспечение первичных мер пожарной безопасности</t>
  </si>
  <si>
    <t>Приобретение и установка противопожарного оборудования</t>
  </si>
  <si>
    <t>Долгосрочная целевая программа «Комплексные меры противодействия распространению наркомании, пьянства и алкоголизма в Красноярском крае» на 2010 - 2012 годы</t>
  </si>
  <si>
    <t>Комплектование фондов муниципальных библиотек края</t>
  </si>
  <si>
    <t>Субсидии бюджетам муниципальных образований края на оцифровку (перевод в электронный формат программного комплекса «Архивный фонд») описей дел</t>
  </si>
  <si>
    <t>1505</t>
  </si>
  <si>
    <t>Капитальный ремонт, реконструкция зданий, помещений муниципальных архивов</t>
  </si>
  <si>
    <t>1502</t>
  </si>
  <si>
    <t>Приобретение специального транспорта для перевозки лиц с ограниченными физическими возможностями</t>
  </si>
  <si>
    <t>0301</t>
  </si>
  <si>
    <t>Приобретение реабилитационного оборудования для муниципальных учреждений социального обслуживания населения и реабилитации инвалидов</t>
  </si>
  <si>
    <t>Прочие субсидии бюджетам муниципальных районов:</t>
  </si>
  <si>
    <t xml:space="preserve">Субсидии бюджетам субъектов Российской Федерации и муниципальных образований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</si>
  <si>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</si>
  <si>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</si>
  <si>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</si>
  <si>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</si>
  <si>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</si>
  <si>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</si>
  <si>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</si>
  <si>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</si>
  <si>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АДМИНИСТРАТИВНЫЕ ПЛАТЕЖИ И СБОРЫ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</si>
  <si>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</si>
  <si>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</si>
  <si>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</si>
  <si>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</si>
  <si>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компенсация затрат</t>
  </si>
  <si>
    <t>Прочие доходы от оказания платных услуг</t>
  </si>
  <si>
    <t>ДОХОДЫ ОТ ОКАЗАНИЯ ПЛАТНЫХ УСЛУГ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</si>
  <si>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</si>
  <si>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</si>
  <si>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</si>
  <si>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</si>
  <si>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</si>
  <si>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</si>
  <si>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</si>
  <si>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</si>
  <si>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</si>
  <si>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</si>
  <si>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</si>
  <si>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</si>
  <si>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</si>
  <si>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</si>
  <si>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</si>
  <si>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</si>
  <si>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</si>
  <si>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</si>
  <si>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</si>
  <si>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первый квартал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</si>
  <si>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</si>
  <si>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</si>
  <si>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</si>
  <si>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</si>
  <si>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2013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</si>
  <si>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</si>
  <si>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</si>
  <si>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</si>
  <si>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</si>
  <si>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1 апреля 2013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</si>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</sst>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153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Font="1" applyFill="1"/>
    <xf numFmtId="0" fontId="1" fillId="0" borderId="0" xfId="1" applyFont="1"/>
    <xf numFmtId="0" fontId="1" fillId="2" borderId="0" xfId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7" fillId="2" borderId="1" xfId="2" applyNumberFormat="1" applyFont="1" applyFill="1" applyBorder="1" applyAlignment="1"/>
    <xf numFmtId="164" fontId="7" fillId="2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2" borderId="1" xfId="1" applyFont="1" applyFill="1" applyBorder="1"/>
    <xf numFmtId="49" fontId="7" fillId="0" borderId="1" xfId="1" applyNumberFormat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wrapText="1"/>
    </xf>
    <xf numFmtId="164" fontId="1" fillId="0" borderId="0" xfId="1" applyNumberFormat="1"/>
    <xf numFmtId="164" fontId="8" fillId="2" borderId="1" xfId="2" applyNumberFormat="1" applyFont="1" applyFill="1" applyBorder="1" applyAlignment="1"/>
    <xf numFmtId="164" fontId="8" fillId="2" borderId="1" xfId="1" applyNumberFormat="1" applyFont="1" applyFill="1" applyBorder="1" applyAlignment="1"/>
    <xf numFmtId="164" fontId="8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4" fontId="8" fillId="3" borderId="1" xfId="2" applyNumberFormat="1" applyFont="1" applyFill="1" applyBorder="1" applyAlignment="1"/>
    <xf numFmtId="164" fontId="8" fillId="3" borderId="1" xfId="1" applyNumberFormat="1" applyFont="1" applyFill="1" applyBorder="1" applyAlignment="1"/>
    <xf numFmtId="0" fontId="9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164" fontId="8" fillId="4" borderId="1" xfId="2" applyNumberFormat="1" applyFont="1" applyFill="1" applyBorder="1" applyAlignment="1"/>
    <xf numFmtId="164" fontId="8" fillId="4" borderId="1" xfId="1" applyNumberFormat="1" applyFont="1" applyFill="1" applyBorder="1" applyAlignment="1"/>
    <xf numFmtId="0" fontId="8" fillId="4" borderId="1" xfId="1" applyFont="1" applyFill="1" applyBorder="1" applyAlignment="1">
      <alignment wrapText="1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4" borderId="1" xfId="1" applyNumberFormat="1" applyFont="1" applyFill="1" applyBorder="1" applyAlignment="1">
      <alignment horizontal="center" vertical="top" wrapText="1"/>
    </xf>
    <xf numFmtId="164" fontId="8" fillId="5" borderId="1" xfId="2" applyNumberFormat="1" applyFont="1" applyFill="1" applyBorder="1" applyAlignment="1"/>
    <xf numFmtId="164" fontId="4" fillId="4" borderId="1" xfId="1" applyNumberFormat="1" applyFont="1" applyFill="1" applyBorder="1" applyAlignment="1"/>
    <xf numFmtId="0" fontId="4" fillId="4" borderId="1" xfId="1" applyFont="1" applyFill="1" applyBorder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164" fontId="7" fillId="0" borderId="1" xfId="2" applyNumberFormat="1" applyFont="1" applyFill="1" applyBorder="1" applyAlignment="1"/>
    <xf numFmtId="49" fontId="4" fillId="4" borderId="1" xfId="1" applyNumberFormat="1" applyFont="1" applyFill="1" applyBorder="1" applyAlignment="1">
      <alignment wrapText="1"/>
    </xf>
    <xf numFmtId="164" fontId="7" fillId="4" borderId="1" xfId="2" applyNumberFormat="1" applyFont="1" applyFill="1" applyBorder="1" applyAlignment="1"/>
    <xf numFmtId="164" fontId="7" fillId="4" borderId="1" xfId="1" applyNumberFormat="1" applyFont="1" applyFill="1" applyBorder="1" applyAlignment="1"/>
    <xf numFmtId="0" fontId="4" fillId="4" borderId="1" xfId="1" applyFont="1" applyFill="1" applyBorder="1" applyAlignment="1">
      <alignment wrapText="1"/>
    </xf>
    <xf numFmtId="164" fontId="4" fillId="4" borderId="1" xfId="2" applyNumberFormat="1" applyFont="1" applyFill="1" applyBorder="1" applyAlignment="1"/>
    <xf numFmtId="0" fontId="4" fillId="4" borderId="1" xfId="1" applyFont="1" applyFill="1" applyBorder="1" applyAlignment="1">
      <alignment horizontal="left"/>
    </xf>
    <xf numFmtId="49" fontId="4" fillId="4" borderId="1" xfId="1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8" fillId="0" borderId="1" xfId="1" applyFont="1" applyBorder="1" applyAlignment="1">
      <alignment wrapText="1"/>
    </xf>
    <xf numFmtId="49" fontId="8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textRotation="90"/>
    </xf>
    <xf numFmtId="0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/>
    <xf numFmtId="0" fontId="7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0" fontId="7" fillId="0" borderId="1" xfId="1" applyFont="1" applyFill="1" applyBorder="1" applyAlignment="1">
      <alignment vertical="center" wrapText="1"/>
    </xf>
    <xf numFmtId="0" fontId="11" fillId="0" borderId="1" xfId="1" applyNumberFormat="1" applyFont="1" applyFill="1" applyBorder="1" applyAlignment="1">
      <alignment horizontal="left" vertical="center" wrapText="1" shrinkToFit="1"/>
    </xf>
    <xf numFmtId="0" fontId="7" fillId="0" borderId="1" xfId="3" applyNumberFormat="1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>
      <alignment horizontal="right"/>
    </xf>
    <xf numFmtId="0" fontId="11" fillId="0" borderId="2" xfId="3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 shrinkToFit="1"/>
    </xf>
    <xf numFmtId="165" fontId="1" fillId="0" borderId="1" xfId="1" applyNumberFormat="1" applyFont="1" applyBorder="1"/>
    <xf numFmtId="0" fontId="11" fillId="0" borderId="2" xfId="1" applyNumberFormat="1" applyFont="1" applyFill="1" applyBorder="1" applyAlignment="1">
      <alignment wrapText="1"/>
    </xf>
    <xf numFmtId="49" fontId="13" fillId="0" borderId="1" xfId="1" applyNumberFormat="1" applyFont="1" applyFill="1" applyBorder="1" applyAlignment="1">
      <alignment horizontal="center"/>
    </xf>
    <xf numFmtId="0" fontId="7" fillId="0" borderId="2" xfId="3" applyNumberFormat="1" applyFont="1" applyFill="1" applyBorder="1" applyAlignment="1">
      <alignment wrapText="1"/>
    </xf>
    <xf numFmtId="165" fontId="14" fillId="0" borderId="1" xfId="1" applyNumberFormat="1" applyFont="1" applyFill="1" applyBorder="1" applyAlignment="1">
      <alignment horizontal="right"/>
    </xf>
    <xf numFmtId="0" fontId="15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wrapText="1"/>
    </xf>
    <xf numFmtId="0" fontId="8" fillId="0" borderId="1" xfId="1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center" vertical="center"/>
    </xf>
    <xf numFmtId="0" fontId="16" fillId="0" borderId="0" xfId="1" applyFont="1"/>
    <xf numFmtId="0" fontId="10" fillId="3" borderId="4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textRotation="90" wrapText="1"/>
    </xf>
    <xf numFmtId="0" fontId="7" fillId="0" borderId="5" xfId="1" quotePrefix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6" xfId="1" quotePrefix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Alignment="1"/>
    <xf numFmtId="0" fontId="19" fillId="0" borderId="0" xfId="1" applyFont="1" applyFill="1" applyBorder="1" applyAlignment="1">
      <alignment horizontal="center"/>
    </xf>
    <xf numFmtId="0" fontId="20" fillId="2" borderId="0" xfId="1" applyFont="1" applyFill="1" applyAlignment="1">
      <alignment horizontal="centerContinuous"/>
    </xf>
    <xf numFmtId="0" fontId="20" fillId="0" borderId="0" xfId="1" applyFont="1" applyFill="1" applyAlignment="1">
      <alignment horizontal="centerContinuous"/>
    </xf>
  </cellXfs>
  <cellStyles count="4">
    <cellStyle name="Обычный" xfId="0" builtinId="0"/>
    <cellStyle name="Обычный 2" xfId="1"/>
    <cellStyle name="Обычный_Лист1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EV225"/>
  <sheetViews>
    <sheetView tabSelected="1" zoomScaleNormal="100" workbookViewId="0">
      <pane xSplit="7" ySplit="5" topLeftCell="H192" activePane="bottomRight" state="frozen"/>
      <selection pane="topRight" activeCell="H1" sqref="H1"/>
      <selection pane="bottomLeft" activeCell="A6" sqref="A6"/>
      <selection pane="bottomRight" activeCell="D183" sqref="D183:D195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5" customWidth="1"/>
    <col min="5" max="6" width="11" style="4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35" customFormat="1" ht="16.899999999999999" customHeight="1" x14ac:dyDescent="0.25">
      <c r="B1" s="147"/>
      <c r="C1" s="152" t="s">
        <v>232</v>
      </c>
      <c r="D1" s="152"/>
      <c r="E1" s="152"/>
      <c r="F1" s="152"/>
      <c r="G1" s="152"/>
      <c r="H1" s="152"/>
      <c r="I1" s="151"/>
    </row>
    <row r="2" spans="1:152" s="135" customFormat="1" ht="16.899999999999999" customHeight="1" x14ac:dyDescent="0.25">
      <c r="B2" s="150" t="s">
        <v>231</v>
      </c>
      <c r="C2" s="149"/>
      <c r="D2" s="149"/>
      <c r="E2" s="149"/>
      <c r="F2" s="149"/>
      <c r="G2" s="149"/>
      <c r="H2" s="149"/>
      <c r="I2" s="148"/>
      <c r="J2" s="148"/>
      <c r="K2" s="148"/>
    </row>
    <row r="3" spans="1:152" s="135" customFormat="1" ht="16.899999999999999" customHeight="1" x14ac:dyDescent="0.2">
      <c r="B3" s="147"/>
      <c r="C3" s="144"/>
      <c r="D3" s="146"/>
      <c r="E3" s="146"/>
      <c r="F3" s="146"/>
      <c r="G3" s="144"/>
      <c r="H3" s="144"/>
      <c r="I3" s="145" t="s">
        <v>230</v>
      </c>
      <c r="J3" s="144"/>
      <c r="K3" s="144"/>
    </row>
    <row r="4" spans="1:152" s="135" customFormat="1" ht="27" customHeight="1" x14ac:dyDescent="0.25">
      <c r="A4" s="143" t="s">
        <v>229</v>
      </c>
      <c r="B4" s="143" t="s">
        <v>228</v>
      </c>
      <c r="C4" s="142" t="s">
        <v>227</v>
      </c>
      <c r="D4" s="141" t="s">
        <v>226</v>
      </c>
      <c r="E4" s="140"/>
      <c r="F4" s="139"/>
      <c r="G4" s="138" t="s">
        <v>225</v>
      </c>
      <c r="H4" s="137" t="s">
        <v>224</v>
      </c>
      <c r="I4" s="136"/>
    </row>
    <row r="5" spans="1:152" ht="165.75" customHeight="1" x14ac:dyDescent="0.2">
      <c r="A5" s="134"/>
      <c r="B5" s="134"/>
      <c r="C5" s="133"/>
      <c r="D5" s="131" t="s">
        <v>223</v>
      </c>
      <c r="E5" s="132" t="s">
        <v>222</v>
      </c>
      <c r="F5" s="131" t="s">
        <v>221</v>
      </c>
      <c r="G5" s="130"/>
      <c r="H5" s="129" t="s">
        <v>220</v>
      </c>
      <c r="I5" s="129" t="s">
        <v>219</v>
      </c>
    </row>
    <row r="6" spans="1:152" x14ac:dyDescent="0.2">
      <c r="A6" s="126">
        <v>1</v>
      </c>
      <c r="B6" s="128">
        <v>2</v>
      </c>
      <c r="C6" s="126">
        <v>3</v>
      </c>
      <c r="D6" s="127">
        <v>4</v>
      </c>
      <c r="E6" s="126">
        <v>5</v>
      </c>
      <c r="F6" s="126">
        <v>6</v>
      </c>
      <c r="G6" s="126">
        <v>7</v>
      </c>
      <c r="H6" s="125">
        <v>8</v>
      </c>
      <c r="I6" s="125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</row>
    <row r="7" spans="1:152" s="120" customFormat="1" ht="18.75" x14ac:dyDescent="0.3">
      <c r="A7" s="124"/>
      <c r="B7" s="123"/>
      <c r="C7" s="122" t="s">
        <v>218</v>
      </c>
      <c r="D7" s="121"/>
      <c r="E7" s="121"/>
      <c r="F7" s="121"/>
      <c r="G7" s="121"/>
      <c r="H7" s="121"/>
      <c r="I7" s="121"/>
    </row>
    <row r="8" spans="1:152" ht="14.25" customHeight="1" x14ac:dyDescent="0.25">
      <c r="A8" s="73">
        <v>1</v>
      </c>
      <c r="B8" s="119">
        <v>10000</v>
      </c>
      <c r="C8" s="71" t="s">
        <v>217</v>
      </c>
      <c r="D8" s="70">
        <f>D9+D12+D16+D17+D18+D22+D24+D27+D31+D32+D33</f>
        <v>150286.1</v>
      </c>
      <c r="E8" s="70">
        <f>E9+E12+E16+E17+E18+E22+E24+E27+E31+E32+E33</f>
        <v>150286.1</v>
      </c>
      <c r="F8" s="70">
        <f>F9+F12+F16+F17+F18+F22+F24+F27+F31+F32+F33</f>
        <v>30978.2</v>
      </c>
      <c r="G8" s="70">
        <f>G9+G12+G16+G17+G18+G22+G24+G27+G31+G32+G33</f>
        <v>40638.399999999994</v>
      </c>
      <c r="H8" s="67">
        <f>G8/E8*100</f>
        <v>27.040691055260595</v>
      </c>
      <c r="I8" s="67">
        <f>G8/F8*100</f>
        <v>131.18386478233077</v>
      </c>
    </row>
    <row r="9" spans="1:152" ht="15.75" x14ac:dyDescent="0.25">
      <c r="A9" s="31"/>
      <c r="B9" s="38">
        <v>10100</v>
      </c>
      <c r="C9" s="118" t="s">
        <v>216</v>
      </c>
      <c r="D9" s="117">
        <f>D10+D11</f>
        <v>133133.70000000001</v>
      </c>
      <c r="E9" s="117">
        <f>E10+E11</f>
        <v>133133.70000000001</v>
      </c>
      <c r="F9" s="117">
        <f>F10+F11</f>
        <v>27638.6</v>
      </c>
      <c r="G9" s="117">
        <f>G10+G11</f>
        <v>36627.4</v>
      </c>
      <c r="H9" s="67">
        <f>G9/E9*100</f>
        <v>27.511741955643089</v>
      </c>
      <c r="I9" s="67">
        <f>G9/F9*100</f>
        <v>132.52263139232815</v>
      </c>
    </row>
    <row r="10" spans="1:152" ht="15.75" x14ac:dyDescent="0.25">
      <c r="A10" s="31"/>
      <c r="B10" s="27"/>
      <c r="C10" s="112" t="s">
        <v>215</v>
      </c>
      <c r="D10" s="75">
        <v>829</v>
      </c>
      <c r="E10" s="75">
        <v>829</v>
      </c>
      <c r="F10" s="75">
        <v>75.8</v>
      </c>
      <c r="G10" s="76">
        <v>110.6</v>
      </c>
      <c r="H10" s="74">
        <f>G10/E10*100</f>
        <v>13.341375150784076</v>
      </c>
      <c r="I10" s="74">
        <f>G10/F10*100</f>
        <v>145.91029023746702</v>
      </c>
    </row>
    <row r="11" spans="1:152" ht="15.75" x14ac:dyDescent="0.25">
      <c r="A11" s="31"/>
      <c r="B11" s="27"/>
      <c r="C11" s="112" t="s">
        <v>214</v>
      </c>
      <c r="D11" s="75">
        <v>132304.70000000001</v>
      </c>
      <c r="E11" s="75">
        <v>132304.70000000001</v>
      </c>
      <c r="F11" s="75">
        <v>27562.799999999999</v>
      </c>
      <c r="G11" s="76">
        <v>36516.800000000003</v>
      </c>
      <c r="H11" s="74">
        <f>G11/E11*100</f>
        <v>27.600531198060235</v>
      </c>
      <c r="I11" s="74">
        <f>G11/F11*100</f>
        <v>132.48581421336004</v>
      </c>
    </row>
    <row r="12" spans="1:152" ht="17.25" customHeight="1" x14ac:dyDescent="0.25">
      <c r="A12" s="31"/>
      <c r="B12" s="38">
        <v>10500</v>
      </c>
      <c r="C12" s="116" t="s">
        <v>213</v>
      </c>
      <c r="D12" s="68">
        <f>D13+D14+D15</f>
        <v>4487.8</v>
      </c>
      <c r="E12" s="68">
        <f>E13+E14+E15</f>
        <v>4487.8</v>
      </c>
      <c r="F12" s="68">
        <f>F13+F14+F15</f>
        <v>934.4</v>
      </c>
      <c r="G12" s="68">
        <f>G13+G14+G15</f>
        <v>647.69999999999993</v>
      </c>
      <c r="H12" s="67">
        <f>G12/E12*100</f>
        <v>14.432461339631889</v>
      </c>
      <c r="I12" s="67">
        <f>G12/F12*100</f>
        <v>69.317208904109577</v>
      </c>
    </row>
    <row r="13" spans="1:152" ht="28.5" customHeight="1" x14ac:dyDescent="0.25">
      <c r="A13" s="31"/>
      <c r="B13" s="27"/>
      <c r="C13" s="106" t="s">
        <v>212</v>
      </c>
      <c r="D13" s="75">
        <v>2600</v>
      </c>
      <c r="E13" s="75">
        <v>2600</v>
      </c>
      <c r="F13" s="75">
        <v>581.5</v>
      </c>
      <c r="G13" s="75">
        <v>624.9</v>
      </c>
      <c r="H13" s="74">
        <f>G13/E13*100</f>
        <v>24.034615384615385</v>
      </c>
      <c r="I13" s="74">
        <f>G13/F13*100</f>
        <v>107.463456577816</v>
      </c>
    </row>
    <row r="14" spans="1:152" ht="15.75" x14ac:dyDescent="0.25">
      <c r="A14" s="31"/>
      <c r="B14" s="27"/>
      <c r="C14" s="106" t="s">
        <v>211</v>
      </c>
      <c r="D14" s="75">
        <v>1872.5</v>
      </c>
      <c r="E14" s="75">
        <v>1872.5</v>
      </c>
      <c r="F14" s="75">
        <v>349.9</v>
      </c>
      <c r="G14" s="76">
        <v>13.5</v>
      </c>
      <c r="H14" s="74">
        <f>G14/E14*100</f>
        <v>0.72096128170894525</v>
      </c>
      <c r="I14" s="74">
        <f>G14/F14*100</f>
        <v>3.8582452129179767</v>
      </c>
    </row>
    <row r="15" spans="1:152" ht="30" x14ac:dyDescent="0.25">
      <c r="A15" s="31"/>
      <c r="B15" s="27"/>
      <c r="C15" s="115" t="s">
        <v>210</v>
      </c>
      <c r="D15" s="75">
        <v>15.3</v>
      </c>
      <c r="E15" s="75">
        <v>15.3</v>
      </c>
      <c r="F15" s="75">
        <v>3</v>
      </c>
      <c r="G15" s="76">
        <v>9.3000000000000007</v>
      </c>
      <c r="H15" s="74">
        <f>G15/E15*100</f>
        <v>60.7843137254902</v>
      </c>
      <c r="I15" s="74">
        <f>G15/F15*100</f>
        <v>310</v>
      </c>
    </row>
    <row r="16" spans="1:152" ht="15.75" x14ac:dyDescent="0.25">
      <c r="A16" s="31"/>
      <c r="B16" s="38">
        <v>10800</v>
      </c>
      <c r="C16" s="69" t="s">
        <v>209</v>
      </c>
      <c r="D16" s="68">
        <v>0</v>
      </c>
      <c r="E16" s="68">
        <v>0</v>
      </c>
      <c r="F16" s="68">
        <v>0</v>
      </c>
      <c r="G16" s="68">
        <v>-0.6</v>
      </c>
      <c r="H16" s="67">
        <v>0</v>
      </c>
      <c r="I16" s="67">
        <v>0</v>
      </c>
    </row>
    <row r="17" spans="1:9" ht="48.75" customHeight="1" x14ac:dyDescent="0.25">
      <c r="A17" s="31"/>
      <c r="B17" s="38">
        <v>10900</v>
      </c>
      <c r="C17" s="69" t="s">
        <v>208</v>
      </c>
      <c r="D17" s="68">
        <v>0</v>
      </c>
      <c r="E17" s="68">
        <v>0</v>
      </c>
      <c r="F17" s="68">
        <v>0</v>
      </c>
      <c r="G17" s="68">
        <v>0</v>
      </c>
      <c r="H17" s="67">
        <v>0</v>
      </c>
      <c r="I17" s="67">
        <v>0</v>
      </c>
    </row>
    <row r="18" spans="1:9" ht="47.25" customHeight="1" x14ac:dyDescent="0.25">
      <c r="A18" s="31"/>
      <c r="B18" s="38">
        <v>11100</v>
      </c>
      <c r="C18" s="69" t="s">
        <v>207</v>
      </c>
      <c r="D18" s="68">
        <f>D19</f>
        <v>9213.6</v>
      </c>
      <c r="E18" s="68">
        <f>E19</f>
        <v>9213.6</v>
      </c>
      <c r="F18" s="68">
        <f>F19</f>
        <v>1717.6</v>
      </c>
      <c r="G18" s="68">
        <f>G19</f>
        <v>2023.6</v>
      </c>
      <c r="H18" s="67">
        <f>G18/E18*100</f>
        <v>21.963184857167665</v>
      </c>
      <c r="I18" s="67">
        <f>G18/F18*100</f>
        <v>117.81555659059153</v>
      </c>
    </row>
    <row r="19" spans="1:9" s="5" customFormat="1" ht="89.25" customHeight="1" x14ac:dyDescent="0.25">
      <c r="A19" s="31"/>
      <c r="B19" s="27"/>
      <c r="C19" s="106" t="s">
        <v>206</v>
      </c>
      <c r="D19" s="75">
        <f>D20+D21</f>
        <v>9213.6</v>
      </c>
      <c r="E19" s="75">
        <f>E20+E21</f>
        <v>9213.6</v>
      </c>
      <c r="F19" s="75">
        <f>F20+F21</f>
        <v>1717.6</v>
      </c>
      <c r="G19" s="75">
        <f>G20+G21</f>
        <v>2023.6</v>
      </c>
      <c r="H19" s="74">
        <f>G19/E19*100</f>
        <v>21.963184857167665</v>
      </c>
      <c r="I19" s="74">
        <f>G19/F19*100</f>
        <v>117.81555659059153</v>
      </c>
    </row>
    <row r="20" spans="1:9" ht="90.75" customHeight="1" x14ac:dyDescent="0.25">
      <c r="A20" s="31"/>
      <c r="B20" s="27"/>
      <c r="C20" s="106" t="s">
        <v>205</v>
      </c>
      <c r="D20" s="75">
        <v>6507.6</v>
      </c>
      <c r="E20" s="75">
        <v>6507.6</v>
      </c>
      <c r="F20" s="75">
        <v>1041.2</v>
      </c>
      <c r="G20" s="76">
        <v>1169.3</v>
      </c>
      <c r="H20" s="74">
        <f>G20/E20*100</f>
        <v>17.968221771467206</v>
      </c>
      <c r="I20" s="74">
        <f>G20/F20*100</f>
        <v>112.30311179408375</v>
      </c>
    </row>
    <row r="21" spans="1:9" ht="66.75" customHeight="1" x14ac:dyDescent="0.25">
      <c r="A21" s="31"/>
      <c r="B21" s="27"/>
      <c r="C21" s="114" t="s">
        <v>204</v>
      </c>
      <c r="D21" s="75">
        <v>2706</v>
      </c>
      <c r="E21" s="75">
        <v>2706</v>
      </c>
      <c r="F21" s="75">
        <v>676.4</v>
      </c>
      <c r="G21" s="76">
        <v>854.3</v>
      </c>
      <c r="H21" s="74">
        <f>G21/E21*100</f>
        <v>31.570583887657055</v>
      </c>
      <c r="I21" s="74">
        <f>G21/F21*100</f>
        <v>126.30100532229449</v>
      </c>
    </row>
    <row r="22" spans="1:9" ht="30.75" customHeight="1" x14ac:dyDescent="0.25">
      <c r="A22" s="31"/>
      <c r="B22" s="38">
        <v>11200</v>
      </c>
      <c r="C22" s="69" t="s">
        <v>203</v>
      </c>
      <c r="D22" s="68">
        <f>D23</f>
        <v>1170</v>
      </c>
      <c r="E22" s="68">
        <f>E23</f>
        <v>1170</v>
      </c>
      <c r="F22" s="68">
        <f>F23</f>
        <v>151</v>
      </c>
      <c r="G22" s="68">
        <f>G23</f>
        <v>233</v>
      </c>
      <c r="H22" s="67">
        <f>G22/E22*100</f>
        <v>19.914529914529915</v>
      </c>
      <c r="I22" s="67">
        <f>G22/F22*100</f>
        <v>154.30463576158942</v>
      </c>
    </row>
    <row r="23" spans="1:9" ht="30" x14ac:dyDescent="0.25">
      <c r="A23" s="31"/>
      <c r="B23" s="27"/>
      <c r="C23" s="106" t="s">
        <v>202</v>
      </c>
      <c r="D23" s="75">
        <v>1170</v>
      </c>
      <c r="E23" s="75">
        <v>1170</v>
      </c>
      <c r="F23" s="75">
        <v>151</v>
      </c>
      <c r="G23" s="76">
        <v>233</v>
      </c>
      <c r="H23" s="74">
        <f>G23/E23*100</f>
        <v>19.914529914529915</v>
      </c>
      <c r="I23" s="74">
        <f>G23/F23*100</f>
        <v>154.30463576158942</v>
      </c>
    </row>
    <row r="24" spans="1:9" ht="43.5" x14ac:dyDescent="0.25">
      <c r="A24" s="31"/>
      <c r="B24" s="38">
        <v>11300</v>
      </c>
      <c r="C24" s="69" t="s">
        <v>201</v>
      </c>
      <c r="D24" s="68">
        <f>D25+D26</f>
        <v>5</v>
      </c>
      <c r="E24" s="68">
        <f>E25+E26</f>
        <v>105</v>
      </c>
      <c r="F24" s="68">
        <f>F25+F26</f>
        <v>1.2</v>
      </c>
      <c r="G24" s="68">
        <f>G25+G26</f>
        <v>0</v>
      </c>
      <c r="H24" s="67">
        <f>G24/E24*100</f>
        <v>0</v>
      </c>
      <c r="I24" s="67">
        <f>G24/F24*100</f>
        <v>0</v>
      </c>
    </row>
    <row r="25" spans="1:9" ht="15.75" x14ac:dyDescent="0.25">
      <c r="A25" s="31"/>
      <c r="B25" s="27"/>
      <c r="C25" s="106" t="s">
        <v>200</v>
      </c>
      <c r="D25" s="75">
        <v>0</v>
      </c>
      <c r="E25" s="75">
        <v>100</v>
      </c>
      <c r="F25" s="75">
        <v>0</v>
      </c>
      <c r="G25" s="75">
        <v>0</v>
      </c>
      <c r="H25" s="74">
        <v>0</v>
      </c>
      <c r="I25" s="74">
        <v>0</v>
      </c>
    </row>
    <row r="26" spans="1:9" ht="15.75" x14ac:dyDescent="0.25">
      <c r="A26" s="31"/>
      <c r="B26" s="27"/>
      <c r="C26" s="106" t="s">
        <v>199</v>
      </c>
      <c r="D26" s="75">
        <v>5</v>
      </c>
      <c r="E26" s="75">
        <v>5</v>
      </c>
      <c r="F26" s="75">
        <v>1.2</v>
      </c>
      <c r="G26" s="75">
        <v>0</v>
      </c>
      <c r="H26" s="74">
        <f>G26/E26*100</f>
        <v>0</v>
      </c>
      <c r="I26" s="74">
        <f>G26/F26*100</f>
        <v>0</v>
      </c>
    </row>
    <row r="27" spans="1:9" ht="33.75" customHeight="1" x14ac:dyDescent="0.25">
      <c r="A27" s="31"/>
      <c r="B27" s="38">
        <v>11400</v>
      </c>
      <c r="C27" s="69" t="s">
        <v>198</v>
      </c>
      <c r="D27" s="68">
        <f>D28+D29+D30</f>
        <v>100</v>
      </c>
      <c r="E27" s="68">
        <f>E28+E29+E30</f>
        <v>100</v>
      </c>
      <c r="F27" s="68">
        <f>F28+F29+F30</f>
        <v>0</v>
      </c>
      <c r="G27" s="68">
        <f>G28+G29+G30</f>
        <v>12</v>
      </c>
      <c r="H27" s="67">
        <f>G27/E27*100</f>
        <v>12</v>
      </c>
      <c r="I27" s="67">
        <v>0</v>
      </c>
    </row>
    <row r="28" spans="1:9" ht="15.75" x14ac:dyDescent="0.25">
      <c r="A28" s="31"/>
      <c r="B28" s="27"/>
      <c r="C28" s="106" t="s">
        <v>197</v>
      </c>
      <c r="D28" s="75">
        <v>0</v>
      </c>
      <c r="E28" s="75">
        <v>0</v>
      </c>
      <c r="F28" s="75">
        <v>0</v>
      </c>
      <c r="G28" s="75">
        <v>0</v>
      </c>
      <c r="H28" s="74">
        <v>0</v>
      </c>
      <c r="I28" s="74">
        <v>0</v>
      </c>
    </row>
    <row r="29" spans="1:9" ht="45" x14ac:dyDescent="0.25">
      <c r="A29" s="31"/>
      <c r="B29" s="27"/>
      <c r="C29" s="114" t="s">
        <v>196</v>
      </c>
      <c r="D29" s="75">
        <v>100</v>
      </c>
      <c r="E29" s="75">
        <v>100</v>
      </c>
      <c r="F29" s="75">
        <v>0</v>
      </c>
      <c r="G29" s="75">
        <v>12</v>
      </c>
      <c r="H29" s="74">
        <f>G29/E29*100</f>
        <v>12</v>
      </c>
      <c r="I29" s="74">
        <v>0</v>
      </c>
    </row>
    <row r="30" spans="1:9" ht="45" customHeight="1" x14ac:dyDescent="0.25">
      <c r="A30" s="31"/>
      <c r="B30" s="27"/>
      <c r="C30" s="114" t="s">
        <v>195</v>
      </c>
      <c r="D30" s="75">
        <v>0</v>
      </c>
      <c r="E30" s="75">
        <v>0</v>
      </c>
      <c r="F30" s="75">
        <v>0</v>
      </c>
      <c r="G30" s="75">
        <v>0</v>
      </c>
      <c r="H30" s="74">
        <v>0</v>
      </c>
      <c r="I30" s="74">
        <v>0</v>
      </c>
    </row>
    <row r="31" spans="1:9" ht="23.25" customHeight="1" x14ac:dyDescent="0.25">
      <c r="A31" s="31"/>
      <c r="B31" s="38">
        <v>11500</v>
      </c>
      <c r="C31" s="113" t="s">
        <v>194</v>
      </c>
      <c r="D31" s="68">
        <v>0</v>
      </c>
      <c r="E31" s="68">
        <v>0</v>
      </c>
      <c r="F31" s="68">
        <v>0</v>
      </c>
      <c r="G31" s="68">
        <v>0</v>
      </c>
      <c r="H31" s="67">
        <v>0</v>
      </c>
      <c r="I31" s="67">
        <v>0</v>
      </c>
    </row>
    <row r="32" spans="1:9" ht="29.25" x14ac:dyDescent="0.25">
      <c r="A32" s="31"/>
      <c r="B32" s="38">
        <v>11600</v>
      </c>
      <c r="C32" s="69" t="s">
        <v>193</v>
      </c>
      <c r="D32" s="68">
        <v>1876</v>
      </c>
      <c r="E32" s="68">
        <v>1876</v>
      </c>
      <c r="F32" s="68">
        <v>435.4</v>
      </c>
      <c r="G32" s="68">
        <v>700.1</v>
      </c>
      <c r="H32" s="67">
        <f>G32/E32*100</f>
        <v>37.318763326226012</v>
      </c>
      <c r="I32" s="67">
        <f>G32/F32*100</f>
        <v>160.79467156637577</v>
      </c>
    </row>
    <row r="33" spans="1:9" ht="15.75" x14ac:dyDescent="0.25">
      <c r="A33" s="31"/>
      <c r="B33" s="38">
        <v>11700</v>
      </c>
      <c r="C33" s="69" t="s">
        <v>192</v>
      </c>
      <c r="D33" s="68">
        <f>D34+D35</f>
        <v>300</v>
      </c>
      <c r="E33" s="68">
        <f>E34+E35</f>
        <v>200</v>
      </c>
      <c r="F33" s="68">
        <f>F34+F35</f>
        <v>100</v>
      </c>
      <c r="G33" s="68">
        <f>G34+G35</f>
        <v>395.2</v>
      </c>
      <c r="H33" s="67">
        <f>G33/E33*100</f>
        <v>197.6</v>
      </c>
      <c r="I33" s="67">
        <f>G33/F33*100</f>
        <v>395.2</v>
      </c>
    </row>
    <row r="34" spans="1:9" ht="15" customHeight="1" x14ac:dyDescent="0.25">
      <c r="A34" s="31"/>
      <c r="B34" s="27"/>
      <c r="C34" s="112" t="s">
        <v>191</v>
      </c>
      <c r="D34" s="75">
        <v>0</v>
      </c>
      <c r="E34" s="75">
        <v>0</v>
      </c>
      <c r="F34" s="75">
        <v>0</v>
      </c>
      <c r="G34" s="75">
        <v>26.4</v>
      </c>
      <c r="H34" s="74">
        <v>0</v>
      </c>
      <c r="I34" s="74">
        <v>0</v>
      </c>
    </row>
    <row r="35" spans="1:9" ht="17.25" customHeight="1" x14ac:dyDescent="0.25">
      <c r="A35" s="31"/>
      <c r="B35" s="27"/>
      <c r="C35" s="112" t="s">
        <v>190</v>
      </c>
      <c r="D35" s="75">
        <v>300</v>
      </c>
      <c r="E35" s="75">
        <v>200</v>
      </c>
      <c r="F35" s="75">
        <v>100</v>
      </c>
      <c r="G35" s="75">
        <v>368.8</v>
      </c>
      <c r="H35" s="74">
        <f>G35/E35*100</f>
        <v>184.4</v>
      </c>
      <c r="I35" s="74">
        <f>G35/F35*100</f>
        <v>368.8</v>
      </c>
    </row>
    <row r="36" spans="1:9" ht="18" customHeight="1" x14ac:dyDescent="0.25">
      <c r="A36" s="73">
        <v>2</v>
      </c>
      <c r="B36" s="73">
        <v>20000</v>
      </c>
      <c r="C36" s="71" t="s">
        <v>189</v>
      </c>
      <c r="D36" s="70">
        <f>D37+D73+D75+D77</f>
        <v>607475.74999999988</v>
      </c>
      <c r="E36" s="70">
        <f>E37+E73+E75+E77</f>
        <v>632779.9</v>
      </c>
      <c r="F36" s="70">
        <f>F37+F73+F75+F77</f>
        <v>132776.20000000001</v>
      </c>
      <c r="G36" s="70">
        <f>G37+G73+G75+G77</f>
        <v>126879.09999999996</v>
      </c>
      <c r="H36" s="67">
        <f>G36/E36*100</f>
        <v>20.051063568864933</v>
      </c>
      <c r="I36" s="67">
        <f>G36/F36*100</f>
        <v>95.558616679796486</v>
      </c>
    </row>
    <row r="37" spans="1:9" ht="47.25" x14ac:dyDescent="0.25">
      <c r="A37" s="111"/>
      <c r="B37" s="111">
        <v>20200</v>
      </c>
      <c r="C37" s="110" t="s">
        <v>188</v>
      </c>
      <c r="D37" s="109">
        <f>D39+D41+D57+D70</f>
        <v>607625.74999999988</v>
      </c>
      <c r="E37" s="109">
        <f>E39+E41+E57+E70</f>
        <v>633422.4</v>
      </c>
      <c r="F37" s="109">
        <f>F39+F41+F57+F70</f>
        <v>132875.20000000001</v>
      </c>
      <c r="G37" s="109">
        <f>G39+G41+G57+G70</f>
        <v>132438.59999999998</v>
      </c>
      <c r="H37" s="67">
        <f>G37/E37*100</f>
        <v>20.908417510968981</v>
      </c>
      <c r="I37" s="67">
        <f>G37/F37*100</f>
        <v>99.671421002564784</v>
      </c>
    </row>
    <row r="38" spans="1:9" ht="15.75" x14ac:dyDescent="0.25">
      <c r="A38" s="73"/>
      <c r="B38" s="72"/>
      <c r="C38" s="108" t="s">
        <v>113</v>
      </c>
      <c r="D38" s="95"/>
      <c r="E38" s="95"/>
      <c r="F38" s="95"/>
      <c r="G38" s="107"/>
      <c r="H38" s="67"/>
      <c r="I38" s="67"/>
    </row>
    <row r="39" spans="1:9" ht="30" customHeight="1" x14ac:dyDescent="0.25">
      <c r="A39" s="28"/>
      <c r="B39" s="28">
        <v>20201</v>
      </c>
      <c r="C39" s="69" t="s">
        <v>187</v>
      </c>
      <c r="D39" s="68">
        <f>D40</f>
        <v>179029.3</v>
      </c>
      <c r="E39" s="68">
        <f>E40</f>
        <v>179029.3</v>
      </c>
      <c r="F39" s="68">
        <f>F40</f>
        <v>39211.5</v>
      </c>
      <c r="G39" s="68">
        <f>G40</f>
        <v>39211.5</v>
      </c>
      <c r="H39" s="67">
        <f>G39/E39*100</f>
        <v>21.902280799846729</v>
      </c>
      <c r="I39" s="67">
        <f>G39/F39*100</f>
        <v>100</v>
      </c>
    </row>
    <row r="40" spans="1:9" ht="30" x14ac:dyDescent="0.25">
      <c r="A40" s="28"/>
      <c r="B40" s="31"/>
      <c r="C40" s="106" t="s">
        <v>186</v>
      </c>
      <c r="D40" s="75">
        <v>179029.3</v>
      </c>
      <c r="E40" s="88">
        <v>179029.3</v>
      </c>
      <c r="F40" s="88">
        <v>39211.5</v>
      </c>
      <c r="G40" s="76">
        <v>39211.5</v>
      </c>
      <c r="H40" s="74">
        <f>G40/E40*100</f>
        <v>21.902280799846729</v>
      </c>
      <c r="I40" s="74">
        <f>G40/F40*100</f>
        <v>100</v>
      </c>
    </row>
    <row r="41" spans="1:9" ht="30.75" customHeight="1" x14ac:dyDescent="0.25">
      <c r="A41" s="28"/>
      <c r="B41" s="28">
        <v>20202</v>
      </c>
      <c r="C41" s="69" t="s">
        <v>185</v>
      </c>
      <c r="D41" s="68">
        <f>D42</f>
        <v>1380</v>
      </c>
      <c r="E41" s="68">
        <f>E42</f>
        <v>22490.600000000002</v>
      </c>
      <c r="F41" s="68">
        <f>F42</f>
        <v>1413</v>
      </c>
      <c r="G41" s="68">
        <f>G42</f>
        <v>1413</v>
      </c>
      <c r="H41" s="67">
        <f>G41/E41*100</f>
        <v>6.2826247410029072</v>
      </c>
      <c r="I41" s="67">
        <f>G41/F41*100</f>
        <v>100</v>
      </c>
    </row>
    <row r="42" spans="1:9" ht="30.75" customHeight="1" x14ac:dyDescent="0.25">
      <c r="A42" s="28"/>
      <c r="B42" s="105">
        <v>20202999</v>
      </c>
      <c r="C42" s="69" t="s">
        <v>184</v>
      </c>
      <c r="D42" s="104">
        <f>D43+D44+D45+D46+D47+D48+D49+D50+D51+D52+D53+D54+D55+D56</f>
        <v>1380</v>
      </c>
      <c r="E42" s="104">
        <f>E43+E44+E45+E46+E47+E48+E49+E50+E51+E52+E53+E54+E55+E56</f>
        <v>22490.600000000002</v>
      </c>
      <c r="F42" s="104">
        <f>F43+F44+F45+F46+F47+F48+F49+F50+F51+F52+F53+F54+F55+F56</f>
        <v>1413</v>
      </c>
      <c r="G42" s="104">
        <f>G43+G44+G45+G46+G47+G48+G49+G50+G51+G52+G53+G54+G55+G56</f>
        <v>1413</v>
      </c>
      <c r="H42" s="67">
        <f>G42/E42*100</f>
        <v>6.2826247410029072</v>
      </c>
      <c r="I42" s="67">
        <f>G42/F42*100</f>
        <v>100</v>
      </c>
    </row>
    <row r="43" spans="1:9" ht="42.75" customHeight="1" x14ac:dyDescent="0.25">
      <c r="A43" s="28"/>
      <c r="B43" s="102" t="s">
        <v>182</v>
      </c>
      <c r="C43" s="103" t="s">
        <v>183</v>
      </c>
      <c r="D43" s="95">
        <v>0</v>
      </c>
      <c r="E43" s="95">
        <v>2226.1</v>
      </c>
      <c r="F43" s="95">
        <v>0</v>
      </c>
      <c r="G43" s="95">
        <v>0</v>
      </c>
      <c r="H43" s="74">
        <v>0</v>
      </c>
      <c r="I43" s="74">
        <v>0</v>
      </c>
    </row>
    <row r="44" spans="1:9" ht="46.5" customHeight="1" x14ac:dyDescent="0.25">
      <c r="A44" s="28"/>
      <c r="B44" s="102" t="s">
        <v>182</v>
      </c>
      <c r="C44" s="103" t="s">
        <v>181</v>
      </c>
      <c r="D44" s="95">
        <v>0</v>
      </c>
      <c r="E44" s="95">
        <v>1080</v>
      </c>
      <c r="F44" s="95">
        <v>0</v>
      </c>
      <c r="G44" s="95">
        <v>0</v>
      </c>
      <c r="H44" s="74">
        <v>0</v>
      </c>
      <c r="I44" s="74">
        <v>0</v>
      </c>
    </row>
    <row r="45" spans="1:9" ht="27" customHeight="1" x14ac:dyDescent="0.25">
      <c r="A45" s="28"/>
      <c r="B45" s="102" t="s">
        <v>180</v>
      </c>
      <c r="C45" s="101" t="s">
        <v>179</v>
      </c>
      <c r="D45" s="95">
        <v>0</v>
      </c>
      <c r="E45" s="95">
        <v>3900</v>
      </c>
      <c r="F45" s="95">
        <v>0</v>
      </c>
      <c r="G45" s="95">
        <v>0</v>
      </c>
      <c r="H45" s="74">
        <v>0</v>
      </c>
      <c r="I45" s="74">
        <v>0</v>
      </c>
    </row>
    <row r="46" spans="1:9" ht="59.25" customHeight="1" x14ac:dyDescent="0.25">
      <c r="A46" s="28"/>
      <c r="B46" s="102" t="s">
        <v>178</v>
      </c>
      <c r="C46" s="101" t="s">
        <v>177</v>
      </c>
      <c r="D46" s="95">
        <v>0</v>
      </c>
      <c r="E46" s="95">
        <v>40</v>
      </c>
      <c r="F46" s="95">
        <v>0</v>
      </c>
      <c r="G46" s="95">
        <v>0</v>
      </c>
      <c r="H46" s="74">
        <v>0</v>
      </c>
      <c r="I46" s="74">
        <v>0</v>
      </c>
    </row>
    <row r="47" spans="1:9" ht="33" customHeight="1" x14ac:dyDescent="0.25">
      <c r="A47" s="28"/>
      <c r="B47" s="97">
        <v>1903</v>
      </c>
      <c r="C47" s="78" t="s">
        <v>176</v>
      </c>
      <c r="D47" s="100">
        <v>0</v>
      </c>
      <c r="E47" s="95">
        <v>201.8</v>
      </c>
      <c r="F47" s="95">
        <v>0</v>
      </c>
      <c r="G47" s="95">
        <v>0</v>
      </c>
      <c r="H47" s="74">
        <f>G47/E47*100</f>
        <v>0</v>
      </c>
      <c r="I47" s="74">
        <v>0</v>
      </c>
    </row>
    <row r="48" spans="1:9" ht="45" customHeight="1" x14ac:dyDescent="0.25">
      <c r="A48" s="28"/>
      <c r="B48" s="97">
        <v>3901</v>
      </c>
      <c r="C48" s="99" t="s">
        <v>175</v>
      </c>
      <c r="D48" s="95">
        <v>0</v>
      </c>
      <c r="E48" s="95">
        <v>141.69999999999999</v>
      </c>
      <c r="F48" s="95">
        <v>0</v>
      </c>
      <c r="G48" s="95">
        <v>0</v>
      </c>
      <c r="H48" s="74">
        <v>0</v>
      </c>
      <c r="I48" s="74">
        <v>0</v>
      </c>
    </row>
    <row r="49" spans="1:11" ht="25.5" customHeight="1" x14ac:dyDescent="0.25">
      <c r="A49" s="28"/>
      <c r="B49" s="97">
        <v>5001</v>
      </c>
      <c r="C49" s="98" t="s">
        <v>174</v>
      </c>
      <c r="D49" s="95">
        <v>0</v>
      </c>
      <c r="E49" s="95">
        <v>1170</v>
      </c>
      <c r="F49" s="95">
        <v>0</v>
      </c>
      <c r="G49" s="95">
        <v>0</v>
      </c>
      <c r="H49" s="74">
        <v>0</v>
      </c>
      <c r="I49" s="74">
        <v>0</v>
      </c>
    </row>
    <row r="50" spans="1:11" ht="31.5" customHeight="1" x14ac:dyDescent="0.25">
      <c r="A50" s="28"/>
      <c r="B50" s="97">
        <v>5002</v>
      </c>
      <c r="C50" s="98" t="s">
        <v>173</v>
      </c>
      <c r="D50" s="95">
        <v>0</v>
      </c>
      <c r="E50" s="95">
        <v>1584.9</v>
      </c>
      <c r="F50" s="95">
        <v>0</v>
      </c>
      <c r="G50" s="95">
        <v>0</v>
      </c>
      <c r="H50" s="74">
        <v>0</v>
      </c>
      <c r="I50" s="74">
        <v>0</v>
      </c>
    </row>
    <row r="51" spans="1:11" ht="120" customHeight="1" x14ac:dyDescent="0.25">
      <c r="A51" s="28"/>
      <c r="B51" s="97">
        <v>5501</v>
      </c>
      <c r="C51" s="96" t="s">
        <v>172</v>
      </c>
      <c r="D51" s="95">
        <v>0</v>
      </c>
      <c r="E51" s="95">
        <v>4402</v>
      </c>
      <c r="F51" s="95">
        <v>0</v>
      </c>
      <c r="G51" s="95">
        <v>0</v>
      </c>
      <c r="H51" s="74">
        <v>0</v>
      </c>
      <c r="I51" s="74">
        <v>0</v>
      </c>
    </row>
    <row r="52" spans="1:11" ht="32.25" customHeight="1" x14ac:dyDescent="0.25">
      <c r="A52" s="28"/>
      <c r="B52" s="31">
        <v>5701</v>
      </c>
      <c r="C52" s="94" t="s">
        <v>171</v>
      </c>
      <c r="D52" s="75">
        <v>40</v>
      </c>
      <c r="E52" s="75">
        <v>40</v>
      </c>
      <c r="F52" s="75">
        <v>0</v>
      </c>
      <c r="G52" s="75">
        <v>0</v>
      </c>
      <c r="H52" s="74">
        <f>G52/E52*100</f>
        <v>0</v>
      </c>
      <c r="I52" s="74">
        <v>0</v>
      </c>
    </row>
    <row r="53" spans="1:11" ht="90.75" customHeight="1" x14ac:dyDescent="0.25">
      <c r="A53" s="28"/>
      <c r="B53" s="31">
        <v>6201</v>
      </c>
      <c r="C53" s="93" t="s">
        <v>170</v>
      </c>
      <c r="D53" s="75">
        <v>0</v>
      </c>
      <c r="E53" s="75">
        <v>2868.9</v>
      </c>
      <c r="F53" s="75">
        <v>720</v>
      </c>
      <c r="G53" s="75">
        <v>720</v>
      </c>
      <c r="H53" s="74">
        <f>G53/E53*100</f>
        <v>25.096726968524518</v>
      </c>
      <c r="I53" s="74">
        <f>G53/F53*100</f>
        <v>100</v>
      </c>
    </row>
    <row r="54" spans="1:11" ht="31.5" customHeight="1" x14ac:dyDescent="0.25">
      <c r="A54" s="28"/>
      <c r="B54" s="31">
        <v>7001</v>
      </c>
      <c r="C54" s="89" t="s">
        <v>169</v>
      </c>
      <c r="D54" s="75">
        <v>1053.7</v>
      </c>
      <c r="E54" s="88">
        <v>1053.7</v>
      </c>
      <c r="F54" s="88">
        <v>0</v>
      </c>
      <c r="G54" s="88">
        <v>0</v>
      </c>
      <c r="H54" s="74">
        <f>G54/E54*100</f>
        <v>0</v>
      </c>
      <c r="I54" s="74">
        <v>0</v>
      </c>
    </row>
    <row r="55" spans="1:11" ht="27.75" customHeight="1" x14ac:dyDescent="0.25">
      <c r="A55" s="28"/>
      <c r="B55" s="31">
        <v>7101</v>
      </c>
      <c r="C55" s="89" t="s">
        <v>168</v>
      </c>
      <c r="D55" s="75">
        <v>286.3</v>
      </c>
      <c r="E55" s="88">
        <v>286.3</v>
      </c>
      <c r="F55" s="88">
        <v>0</v>
      </c>
      <c r="G55" s="88">
        <v>0</v>
      </c>
      <c r="H55" s="74">
        <f>G55/E55*100</f>
        <v>0</v>
      </c>
      <c r="I55" s="74">
        <v>0</v>
      </c>
    </row>
    <row r="56" spans="1:11" ht="33.75" customHeight="1" x14ac:dyDescent="0.25">
      <c r="A56" s="28"/>
      <c r="B56" s="31">
        <v>9106</v>
      </c>
      <c r="C56" s="92" t="s">
        <v>167</v>
      </c>
      <c r="D56" s="75">
        <v>0</v>
      </c>
      <c r="E56" s="88">
        <v>3495.2</v>
      </c>
      <c r="F56" s="88">
        <v>693</v>
      </c>
      <c r="G56" s="88">
        <v>693</v>
      </c>
      <c r="H56" s="74">
        <f>G56/E56*100</f>
        <v>19.827191577019914</v>
      </c>
      <c r="I56" s="74">
        <f>G56/F56*100</f>
        <v>100</v>
      </c>
    </row>
    <row r="57" spans="1:11" ht="27.75" customHeight="1" x14ac:dyDescent="0.25">
      <c r="A57" s="28"/>
      <c r="B57" s="28">
        <v>20203</v>
      </c>
      <c r="C57" s="87" t="s">
        <v>166</v>
      </c>
      <c r="D57" s="68">
        <f>D58+D59+D60+D61+D62+D63+D64+D65+D66+D67+D68+D69</f>
        <v>424666.6</v>
      </c>
      <c r="E57" s="68">
        <f>E58+E59+E60+E61+E62+E63+E64+E65+E66+E67+E68+E69</f>
        <v>429221.7</v>
      </c>
      <c r="F57" s="68">
        <f>F58+F59+F60+F61+F62+F63+F64+F65+F66+F67+F68+F69</f>
        <v>91708.500000000015</v>
      </c>
      <c r="G57" s="68">
        <f>G58+G59+G60+G61+G62+G63+G64+G65+G66+G67+G68+G69</f>
        <v>91284.599999999991</v>
      </c>
      <c r="H57" s="67">
        <f>G57/E57*100</f>
        <v>21.267470866454328</v>
      </c>
      <c r="I57" s="67">
        <f>G57/F57*100</f>
        <v>99.53777457923745</v>
      </c>
    </row>
    <row r="58" spans="1:11" ht="42.75" customHeight="1" x14ac:dyDescent="0.25">
      <c r="A58" s="91" t="s">
        <v>140</v>
      </c>
      <c r="B58" s="81" t="s">
        <v>165</v>
      </c>
      <c r="C58" s="89" t="s">
        <v>164</v>
      </c>
      <c r="D58" s="75">
        <v>15643.1</v>
      </c>
      <c r="E58" s="88">
        <v>15643.1</v>
      </c>
      <c r="F58" s="88">
        <v>3650</v>
      </c>
      <c r="G58" s="88">
        <v>3650</v>
      </c>
      <c r="H58" s="74">
        <f>G58/E58*100</f>
        <v>23.332971086293636</v>
      </c>
      <c r="I58" s="74">
        <f>G58/F58*100</f>
        <v>100</v>
      </c>
    </row>
    <row r="59" spans="1:11" ht="15" customHeight="1" x14ac:dyDescent="0.25">
      <c r="A59" s="91"/>
      <c r="B59" s="81" t="s">
        <v>163</v>
      </c>
      <c r="C59" s="89" t="s">
        <v>162</v>
      </c>
      <c r="D59" s="75">
        <v>226.1</v>
      </c>
      <c r="E59" s="88">
        <v>226.1</v>
      </c>
      <c r="F59" s="88">
        <v>225</v>
      </c>
      <c r="G59" s="88">
        <v>225</v>
      </c>
      <c r="H59" s="74">
        <f>G59/E59*100</f>
        <v>99.513489606368864</v>
      </c>
      <c r="I59" s="74">
        <f>G59/F59*100</f>
        <v>100</v>
      </c>
    </row>
    <row r="60" spans="1:11" ht="30" customHeight="1" x14ac:dyDescent="0.25">
      <c r="A60" s="91"/>
      <c r="B60" s="81" t="s">
        <v>161</v>
      </c>
      <c r="C60" s="89" t="s">
        <v>160</v>
      </c>
      <c r="D60" s="75">
        <v>8.1999999999999993</v>
      </c>
      <c r="E60" s="88">
        <v>8.1999999999999993</v>
      </c>
      <c r="F60" s="88">
        <v>0</v>
      </c>
      <c r="G60" s="88">
        <v>0</v>
      </c>
      <c r="H60" s="74">
        <f>G60/E60*100</f>
        <v>0</v>
      </c>
      <c r="I60" s="74">
        <v>0</v>
      </c>
      <c r="K60" s="90"/>
    </row>
    <row r="61" spans="1:11" ht="26.25" customHeight="1" x14ac:dyDescent="0.25">
      <c r="A61" s="91"/>
      <c r="B61" s="81" t="s">
        <v>159</v>
      </c>
      <c r="C61" s="89" t="s">
        <v>158</v>
      </c>
      <c r="D61" s="75">
        <v>0</v>
      </c>
      <c r="E61" s="88">
        <v>0</v>
      </c>
      <c r="F61" s="88">
        <v>0</v>
      </c>
      <c r="G61" s="88">
        <v>0</v>
      </c>
      <c r="H61" s="74">
        <v>0</v>
      </c>
      <c r="I61" s="74">
        <v>0</v>
      </c>
      <c r="K61" s="90"/>
    </row>
    <row r="62" spans="1:11" ht="42.75" customHeight="1" x14ac:dyDescent="0.25">
      <c r="A62" s="91"/>
      <c r="B62" s="81" t="s">
        <v>157</v>
      </c>
      <c r="C62" s="89" t="s">
        <v>156</v>
      </c>
      <c r="D62" s="75">
        <v>1830.1</v>
      </c>
      <c r="E62" s="88">
        <v>1830.1</v>
      </c>
      <c r="F62" s="88">
        <v>457.5</v>
      </c>
      <c r="G62" s="88">
        <v>457.5</v>
      </c>
      <c r="H62" s="74">
        <f>G62/E62*100</f>
        <v>24.998633954428719</v>
      </c>
      <c r="I62" s="74">
        <f>G62/F62*100</f>
        <v>100</v>
      </c>
      <c r="K62" s="90"/>
    </row>
    <row r="63" spans="1:11" ht="45" x14ac:dyDescent="0.25">
      <c r="A63" s="91"/>
      <c r="B63" s="81" t="s">
        <v>155</v>
      </c>
      <c r="C63" s="89" t="s">
        <v>154</v>
      </c>
      <c r="D63" s="75">
        <v>304.8</v>
      </c>
      <c r="E63" s="88">
        <v>4859.8999999999996</v>
      </c>
      <c r="F63" s="88">
        <v>1189.5999999999999</v>
      </c>
      <c r="G63" s="88">
        <v>765.9</v>
      </c>
      <c r="H63" s="74">
        <f>G63/E63*100</f>
        <v>15.759583530525321</v>
      </c>
      <c r="I63" s="74">
        <f>G63/F63*100</f>
        <v>64.382985877605918</v>
      </c>
      <c r="K63" s="90"/>
    </row>
    <row r="64" spans="1:11" ht="44.25" customHeight="1" x14ac:dyDescent="0.25">
      <c r="A64" s="28"/>
      <c r="B64" s="81" t="s">
        <v>153</v>
      </c>
      <c r="C64" s="89" t="s">
        <v>152</v>
      </c>
      <c r="D64" s="75">
        <v>12933.8</v>
      </c>
      <c r="E64" s="88">
        <v>12933.8</v>
      </c>
      <c r="F64" s="88">
        <v>4071</v>
      </c>
      <c r="G64" s="88">
        <v>4071</v>
      </c>
      <c r="H64" s="74">
        <f>G64/E64*100</f>
        <v>31.475668403717393</v>
      </c>
      <c r="I64" s="74">
        <f>G64/F64*100</f>
        <v>100</v>
      </c>
      <c r="K64" s="90"/>
    </row>
    <row r="65" spans="1:11" ht="30.75" customHeight="1" x14ac:dyDescent="0.25">
      <c r="A65" s="28"/>
      <c r="B65" s="81" t="s">
        <v>151</v>
      </c>
      <c r="C65" s="89" t="s">
        <v>150</v>
      </c>
      <c r="D65" s="75">
        <v>385359.7</v>
      </c>
      <c r="E65" s="88">
        <v>385275.4</v>
      </c>
      <c r="F65" s="88">
        <v>81881.600000000006</v>
      </c>
      <c r="G65" s="88">
        <v>81881.399999999994</v>
      </c>
      <c r="H65" s="74">
        <f>G65/E65*100</f>
        <v>21.252693527798556</v>
      </c>
      <c r="I65" s="74">
        <f>G65/F65*100</f>
        <v>99.999755744880403</v>
      </c>
      <c r="K65" s="90"/>
    </row>
    <row r="66" spans="1:11" ht="86.25" customHeight="1" x14ac:dyDescent="0.25">
      <c r="A66" s="28"/>
      <c r="B66" s="81" t="s">
        <v>149</v>
      </c>
      <c r="C66" s="89" t="s">
        <v>148</v>
      </c>
      <c r="D66" s="75">
        <v>1411.2</v>
      </c>
      <c r="E66" s="88">
        <v>1411.2</v>
      </c>
      <c r="F66" s="88">
        <v>233.8</v>
      </c>
      <c r="G66" s="88">
        <v>233.8</v>
      </c>
      <c r="H66" s="74">
        <f>G66/E66*100</f>
        <v>16.567460317460316</v>
      </c>
      <c r="I66" s="74">
        <f>G66/F66*100</f>
        <v>100</v>
      </c>
    </row>
    <row r="67" spans="1:11" ht="91.5" customHeight="1" x14ac:dyDescent="0.25">
      <c r="A67" s="28"/>
      <c r="B67" s="81" t="s">
        <v>147</v>
      </c>
      <c r="C67" s="89" t="s">
        <v>146</v>
      </c>
      <c r="D67" s="75">
        <v>0</v>
      </c>
      <c r="E67" s="88">
        <v>84.3</v>
      </c>
      <c r="F67" s="88">
        <v>0</v>
      </c>
      <c r="G67" s="88">
        <v>0</v>
      </c>
      <c r="H67" s="74">
        <v>0</v>
      </c>
      <c r="I67" s="74">
        <v>0</v>
      </c>
    </row>
    <row r="68" spans="1:11" ht="62.25" customHeight="1" x14ac:dyDescent="0.25">
      <c r="A68" s="28"/>
      <c r="B68" s="81" t="s">
        <v>145</v>
      </c>
      <c r="C68" s="89" t="s">
        <v>144</v>
      </c>
      <c r="D68" s="75">
        <v>0</v>
      </c>
      <c r="E68" s="88">
        <v>0</v>
      </c>
      <c r="F68" s="88">
        <v>0</v>
      </c>
      <c r="G68" s="88">
        <v>0</v>
      </c>
      <c r="H68" s="74">
        <v>0</v>
      </c>
      <c r="I68" s="74">
        <v>0</v>
      </c>
    </row>
    <row r="69" spans="1:11" s="5" customFormat="1" ht="90" customHeight="1" x14ac:dyDescent="0.25">
      <c r="A69" s="31"/>
      <c r="B69" s="81" t="s">
        <v>143</v>
      </c>
      <c r="C69" s="32" t="s">
        <v>142</v>
      </c>
      <c r="D69" s="75">
        <v>6949.6</v>
      </c>
      <c r="E69" s="88">
        <v>6949.6</v>
      </c>
      <c r="F69" s="88">
        <v>0</v>
      </c>
      <c r="G69" s="88">
        <v>0</v>
      </c>
      <c r="H69" s="74">
        <v>0</v>
      </c>
      <c r="I69" s="74">
        <v>0</v>
      </c>
    </row>
    <row r="70" spans="1:11" ht="15.75" customHeight="1" x14ac:dyDescent="0.25">
      <c r="A70" s="28"/>
      <c r="B70" s="28">
        <v>20204</v>
      </c>
      <c r="C70" s="87" t="s">
        <v>141</v>
      </c>
      <c r="D70" s="68">
        <f>D71+D72</f>
        <v>2549.85</v>
      </c>
      <c r="E70" s="68">
        <f>E71+E72</f>
        <v>2680.7999999999997</v>
      </c>
      <c r="F70" s="68">
        <f>F71+F72</f>
        <v>542.20000000000005</v>
      </c>
      <c r="G70" s="68">
        <f>G71+G72</f>
        <v>529.5</v>
      </c>
      <c r="H70" s="67">
        <f>G70/E70*100</f>
        <v>19.751566696508508</v>
      </c>
      <c r="I70" s="67">
        <f>G70/F70*100</f>
        <v>97.657690888970848</v>
      </c>
    </row>
    <row r="71" spans="1:11" ht="76.5" customHeight="1" x14ac:dyDescent="0.25">
      <c r="A71" s="86" t="s">
        <v>140</v>
      </c>
      <c r="B71" s="81" t="s">
        <v>139</v>
      </c>
      <c r="C71" s="85" t="s">
        <v>138</v>
      </c>
      <c r="D71" s="75">
        <v>2402.65</v>
      </c>
      <c r="E71" s="75">
        <v>2533.6</v>
      </c>
      <c r="F71" s="75">
        <v>542.20000000000005</v>
      </c>
      <c r="G71" s="76">
        <v>529.5</v>
      </c>
      <c r="H71" s="74">
        <f>G71/E71*100</f>
        <v>20.89911588253868</v>
      </c>
      <c r="I71" s="74">
        <f>G71/F71*100</f>
        <v>97.657690888970848</v>
      </c>
    </row>
    <row r="72" spans="1:11" ht="30" customHeight="1" x14ac:dyDescent="0.25">
      <c r="A72" s="86"/>
      <c r="B72" s="81" t="s">
        <v>137</v>
      </c>
      <c r="C72" s="85" t="s">
        <v>136</v>
      </c>
      <c r="D72" s="75">
        <v>147.19999999999999</v>
      </c>
      <c r="E72" s="75">
        <v>147.19999999999999</v>
      </c>
      <c r="F72" s="75">
        <v>0</v>
      </c>
      <c r="G72" s="76">
        <v>0</v>
      </c>
      <c r="H72" s="74">
        <f>G72/E72*100</f>
        <v>0</v>
      </c>
      <c r="I72" s="74">
        <v>0</v>
      </c>
    </row>
    <row r="73" spans="1:11" ht="30" customHeight="1" x14ac:dyDescent="0.25">
      <c r="A73" s="82"/>
      <c r="B73" s="84" t="s">
        <v>135</v>
      </c>
      <c r="C73" s="83" t="s">
        <v>134</v>
      </c>
      <c r="D73" s="68">
        <f>D74</f>
        <v>150</v>
      </c>
      <c r="E73" s="68">
        <f>E74</f>
        <v>150</v>
      </c>
      <c r="F73" s="68">
        <f>F74</f>
        <v>0</v>
      </c>
      <c r="G73" s="68">
        <f>G74</f>
        <v>0</v>
      </c>
      <c r="H73" s="67">
        <f>G73/E73*100</f>
        <v>0</v>
      </c>
      <c r="I73" s="67">
        <v>0</v>
      </c>
    </row>
    <row r="74" spans="1:11" ht="36" customHeight="1" x14ac:dyDescent="0.25">
      <c r="A74" s="82"/>
      <c r="B74" s="81" t="s">
        <v>133</v>
      </c>
      <c r="C74" s="80" t="s">
        <v>132</v>
      </c>
      <c r="D74" s="75">
        <v>150</v>
      </c>
      <c r="E74" s="75">
        <v>150</v>
      </c>
      <c r="F74" s="75">
        <v>0</v>
      </c>
      <c r="G74" s="76">
        <v>0</v>
      </c>
      <c r="H74" s="74">
        <f>G74/E74*100</f>
        <v>0</v>
      </c>
      <c r="I74" s="74">
        <v>0</v>
      </c>
    </row>
    <row r="75" spans="1:11" ht="55.5" customHeight="1" x14ac:dyDescent="0.25">
      <c r="A75" s="28"/>
      <c r="B75" s="28">
        <v>21800</v>
      </c>
      <c r="C75" s="79" t="s">
        <v>131</v>
      </c>
      <c r="D75" s="68">
        <f>D76</f>
        <v>200</v>
      </c>
      <c r="E75" s="68">
        <f>E76</f>
        <v>204</v>
      </c>
      <c r="F75" s="68">
        <f>F76</f>
        <v>51</v>
      </c>
      <c r="G75" s="68">
        <f>G76</f>
        <v>130.80000000000001</v>
      </c>
      <c r="H75" s="67">
        <f>G75/E75*100</f>
        <v>64.117647058823536</v>
      </c>
      <c r="I75" s="67">
        <f>G75/F75*100</f>
        <v>256.47058823529414</v>
      </c>
    </row>
    <row r="76" spans="1:11" ht="62.25" customHeight="1" x14ac:dyDescent="0.25">
      <c r="A76" s="28"/>
      <c r="B76" s="31"/>
      <c r="C76" s="78" t="s">
        <v>130</v>
      </c>
      <c r="D76" s="77">
        <v>200</v>
      </c>
      <c r="E76" s="77">
        <v>204</v>
      </c>
      <c r="F76" s="76">
        <v>51</v>
      </c>
      <c r="G76" s="75">
        <v>130.80000000000001</v>
      </c>
      <c r="H76" s="74">
        <f>G76/E76*100</f>
        <v>64.117647058823536</v>
      </c>
      <c r="I76" s="74">
        <f>G76/F76*100</f>
        <v>256.47058823529414</v>
      </c>
    </row>
    <row r="77" spans="1:11" ht="47.25" customHeight="1" x14ac:dyDescent="0.25">
      <c r="A77" s="28"/>
      <c r="B77" s="28">
        <v>21900</v>
      </c>
      <c r="C77" s="79" t="s">
        <v>129</v>
      </c>
      <c r="D77" s="68">
        <f>D78</f>
        <v>-500</v>
      </c>
      <c r="E77" s="68">
        <f>E78</f>
        <v>-996.5</v>
      </c>
      <c r="F77" s="68">
        <f>F78</f>
        <v>-150</v>
      </c>
      <c r="G77" s="68">
        <f>G78</f>
        <v>-5690.3</v>
      </c>
      <c r="H77" s="67">
        <f>G77/E77*100</f>
        <v>571.02860010035124</v>
      </c>
      <c r="I77" s="67">
        <f>G77/F77*100</f>
        <v>3793.5333333333333</v>
      </c>
    </row>
    <row r="78" spans="1:11" ht="45" customHeight="1" x14ac:dyDescent="0.25">
      <c r="A78" s="28"/>
      <c r="B78" s="31"/>
      <c r="C78" s="78" t="s">
        <v>128</v>
      </c>
      <c r="D78" s="77">
        <v>-500</v>
      </c>
      <c r="E78" s="77">
        <v>-996.5</v>
      </c>
      <c r="F78" s="76">
        <v>-150</v>
      </c>
      <c r="G78" s="75">
        <v>-5690.3</v>
      </c>
      <c r="H78" s="74">
        <f>G78/E78*100</f>
        <v>571.02860010035124</v>
      </c>
      <c r="I78" s="74">
        <f>G78/F78*100</f>
        <v>3793.5333333333333</v>
      </c>
    </row>
    <row r="79" spans="1:11" ht="15.75" x14ac:dyDescent="0.25">
      <c r="A79" s="73"/>
      <c r="B79" s="72"/>
      <c r="C79" s="71" t="s">
        <v>127</v>
      </c>
      <c r="D79" s="70">
        <f>D8+D36</f>
        <v>757761.84999999986</v>
      </c>
      <c r="E79" s="70">
        <f>E8+E36</f>
        <v>783066</v>
      </c>
      <c r="F79" s="70">
        <f>F8+F36</f>
        <v>163754.40000000002</v>
      </c>
      <c r="G79" s="70">
        <f>G8+G36</f>
        <v>167517.49999999994</v>
      </c>
      <c r="H79" s="67">
        <f>G79/E79*100</f>
        <v>21.392513530149433</v>
      </c>
      <c r="I79" s="67">
        <f>G79/F79*100</f>
        <v>102.29801458769958</v>
      </c>
    </row>
    <row r="80" spans="1:11" ht="15.75" x14ac:dyDescent="0.25">
      <c r="A80" s="28"/>
      <c r="B80" s="28"/>
      <c r="C80" s="69" t="s">
        <v>113</v>
      </c>
      <c r="D80" s="68"/>
      <c r="E80" s="68"/>
      <c r="F80" s="68"/>
      <c r="G80" s="68"/>
      <c r="H80" s="67"/>
      <c r="I80" s="67"/>
    </row>
    <row r="81" spans="1:9" ht="15.75" customHeight="1" x14ac:dyDescent="0.25">
      <c r="A81" s="28"/>
      <c r="B81" s="28"/>
      <c r="C81" s="69" t="s">
        <v>126</v>
      </c>
      <c r="D81" s="68">
        <f>D8</f>
        <v>150286.1</v>
      </c>
      <c r="E81" s="68">
        <f>E8</f>
        <v>150286.1</v>
      </c>
      <c r="F81" s="68">
        <f>F8</f>
        <v>30978.2</v>
      </c>
      <c r="G81" s="68">
        <f>G8</f>
        <v>40638.399999999994</v>
      </c>
      <c r="H81" s="67">
        <f>G81/E81*100</f>
        <v>27.040691055260595</v>
      </c>
      <c r="I81" s="67">
        <f>G81/F81*100</f>
        <v>131.18386478233077</v>
      </c>
    </row>
    <row r="82" spans="1:9" ht="14.25" x14ac:dyDescent="0.2">
      <c r="A82" s="66" t="s">
        <v>125</v>
      </c>
      <c r="B82" s="66"/>
      <c r="C82" s="66"/>
      <c r="D82" s="66"/>
      <c r="E82" s="66"/>
      <c r="F82" s="66"/>
      <c r="G82" s="66"/>
      <c r="H82" s="66"/>
      <c r="I82" s="66"/>
    </row>
    <row r="83" spans="1:9" s="2" customFormat="1" ht="18.75" x14ac:dyDescent="0.3">
      <c r="A83" s="43"/>
      <c r="B83" s="43"/>
      <c r="C83" s="65" t="s">
        <v>125</v>
      </c>
      <c r="D83" s="65"/>
      <c r="E83" s="65"/>
      <c r="F83" s="65"/>
      <c r="G83" s="65"/>
      <c r="H83" s="65"/>
      <c r="I83" s="65"/>
    </row>
    <row r="84" spans="1:9" ht="15.75" x14ac:dyDescent="0.25">
      <c r="A84" s="56">
        <v>1</v>
      </c>
      <c r="B84" s="64" t="s">
        <v>124</v>
      </c>
      <c r="C84" s="63" t="s">
        <v>123</v>
      </c>
      <c r="D84" s="53">
        <f>D85+D89+D92+D98+D104+D105+D106+D107</f>
        <v>47193.4</v>
      </c>
      <c r="E84" s="53">
        <f>E85+E89+E92+E98+E104+E105+E106+E107</f>
        <v>52283.35</v>
      </c>
      <c r="F84" s="53">
        <f>F85+F89+F92+F98+F104+F105+F106+F107</f>
        <v>8526.7999999999993</v>
      </c>
      <c r="G84" s="53">
        <f>G85+G89+G92+G98+G104+G105+G106+G107</f>
        <v>7867.02</v>
      </c>
      <c r="H84" s="53">
        <f>G84/E84*100</f>
        <v>15.046893513900697</v>
      </c>
      <c r="I84" s="62">
        <f>G84/F84*100</f>
        <v>92.262278932307566</v>
      </c>
    </row>
    <row r="85" spans="1:9" ht="33" customHeight="1" x14ac:dyDescent="0.25">
      <c r="A85" s="28"/>
      <c r="B85" s="27" t="s">
        <v>122</v>
      </c>
      <c r="C85" s="32" t="s">
        <v>121</v>
      </c>
      <c r="D85" s="25">
        <v>899.4</v>
      </c>
      <c r="E85" s="25">
        <v>899.4</v>
      </c>
      <c r="F85" s="25">
        <v>185.9</v>
      </c>
      <c r="G85" s="25">
        <v>184.83</v>
      </c>
      <c r="H85" s="24">
        <f>G85/E85*100</f>
        <v>20.550366911274185</v>
      </c>
      <c r="I85" s="24">
        <f>G85/F85*100</f>
        <v>99.424421732114041</v>
      </c>
    </row>
    <row r="86" spans="1:9" ht="15" x14ac:dyDescent="0.25">
      <c r="A86" s="28"/>
      <c r="B86" s="27"/>
      <c r="C86" s="26" t="s">
        <v>113</v>
      </c>
      <c r="D86" s="25"/>
      <c r="E86" s="25"/>
      <c r="F86" s="25"/>
      <c r="G86" s="57"/>
      <c r="H86" s="24">
        <v>0</v>
      </c>
      <c r="I86" s="23">
        <v>0</v>
      </c>
    </row>
    <row r="87" spans="1:9" ht="15" x14ac:dyDescent="0.25">
      <c r="A87" s="28"/>
      <c r="B87" s="27"/>
      <c r="C87" s="26" t="s">
        <v>35</v>
      </c>
      <c r="D87" s="25">
        <v>0</v>
      </c>
      <c r="E87" s="25">
        <v>0</v>
      </c>
      <c r="F87" s="25">
        <v>0</v>
      </c>
      <c r="G87" s="25">
        <v>0</v>
      </c>
      <c r="H87" s="24">
        <v>0</v>
      </c>
      <c r="I87" s="23">
        <v>0</v>
      </c>
    </row>
    <row r="88" spans="1:9" ht="15" x14ac:dyDescent="0.25">
      <c r="A88" s="28"/>
      <c r="B88" s="27"/>
      <c r="C88" s="26" t="s">
        <v>34</v>
      </c>
      <c r="D88" s="25">
        <v>0</v>
      </c>
      <c r="E88" s="25">
        <v>0</v>
      </c>
      <c r="F88" s="25">
        <v>0</v>
      </c>
      <c r="G88" s="25">
        <v>0</v>
      </c>
      <c r="H88" s="24">
        <v>0</v>
      </c>
      <c r="I88" s="23">
        <v>0</v>
      </c>
    </row>
    <row r="89" spans="1:9" ht="30" x14ac:dyDescent="0.25">
      <c r="A89" s="28"/>
      <c r="B89" s="27" t="s">
        <v>120</v>
      </c>
      <c r="C89" s="32" t="s">
        <v>119</v>
      </c>
      <c r="D89" s="25">
        <v>3222.2</v>
      </c>
      <c r="E89" s="25">
        <v>2653.2</v>
      </c>
      <c r="F89" s="25">
        <v>529</v>
      </c>
      <c r="G89" s="25">
        <v>528.36</v>
      </c>
      <c r="H89" s="24">
        <f>G89/E89*100</f>
        <v>19.914066033469023</v>
      </c>
      <c r="I89" s="23">
        <f>G89/F89*100</f>
        <v>99.879017013232513</v>
      </c>
    </row>
    <row r="90" spans="1:9" ht="15" x14ac:dyDescent="0.25">
      <c r="A90" s="28"/>
      <c r="B90" s="27"/>
      <c r="C90" s="26" t="s">
        <v>35</v>
      </c>
      <c r="D90" s="25">
        <v>2224.75</v>
      </c>
      <c r="E90" s="25">
        <v>1768.5</v>
      </c>
      <c r="F90" s="25">
        <v>359.9</v>
      </c>
      <c r="G90" s="25">
        <v>357.87</v>
      </c>
      <c r="H90" s="24">
        <f>G90/E90*100</f>
        <v>20.235793044953351</v>
      </c>
      <c r="I90" s="23">
        <f>G90/F90*100</f>
        <v>99.435954431786612</v>
      </c>
    </row>
    <row r="91" spans="1:9" ht="15" x14ac:dyDescent="0.25">
      <c r="A91" s="28"/>
      <c r="B91" s="27"/>
      <c r="C91" s="26" t="s">
        <v>34</v>
      </c>
      <c r="D91" s="25">
        <v>671.9</v>
      </c>
      <c r="E91" s="25">
        <v>534.16</v>
      </c>
      <c r="F91" s="25">
        <v>95.3</v>
      </c>
      <c r="G91" s="25">
        <v>94.54</v>
      </c>
      <c r="H91" s="24">
        <f>G91/E91*100</f>
        <v>17.698816833907447</v>
      </c>
      <c r="I91" s="23">
        <f>G91/F91*100</f>
        <v>99.202518363064016</v>
      </c>
    </row>
    <row r="92" spans="1:9" ht="45" x14ac:dyDescent="0.25">
      <c r="A92" s="28"/>
      <c r="B92" s="27" t="s">
        <v>118</v>
      </c>
      <c r="C92" s="32" t="s">
        <v>117</v>
      </c>
      <c r="D92" s="25">
        <v>21216.9</v>
      </c>
      <c r="E92" s="25">
        <v>21485.4</v>
      </c>
      <c r="F92" s="25">
        <v>4516.6000000000004</v>
      </c>
      <c r="G92" s="25">
        <v>4330.33</v>
      </c>
      <c r="H92" s="24">
        <f>G92/E92*100</f>
        <v>20.154756253083487</v>
      </c>
      <c r="I92" s="23">
        <f>G92/F92*100</f>
        <v>95.875880086790943</v>
      </c>
    </row>
    <row r="93" spans="1:9" ht="15" x14ac:dyDescent="0.25">
      <c r="A93" s="28"/>
      <c r="B93" s="27"/>
      <c r="C93" s="32" t="s">
        <v>116</v>
      </c>
      <c r="D93" s="25"/>
      <c r="E93" s="25"/>
      <c r="F93" s="25"/>
      <c r="G93" s="25"/>
      <c r="H93" s="24"/>
      <c r="I93" s="23"/>
    </row>
    <row r="94" spans="1:9" ht="15" x14ac:dyDescent="0.25">
      <c r="A94" s="28"/>
      <c r="B94" s="27"/>
      <c r="C94" s="26" t="s">
        <v>35</v>
      </c>
      <c r="D94" s="25">
        <v>11009.7</v>
      </c>
      <c r="E94" s="25">
        <v>11009.7</v>
      </c>
      <c r="F94" s="25">
        <v>2398.9</v>
      </c>
      <c r="G94" s="25">
        <v>2354.4</v>
      </c>
      <c r="H94" s="24">
        <f>G94/E94*100</f>
        <v>21.384778876808632</v>
      </c>
      <c r="I94" s="23">
        <f>G94/F94*100</f>
        <v>98.144983117262072</v>
      </c>
    </row>
    <row r="95" spans="1:9" ht="15" x14ac:dyDescent="0.25">
      <c r="A95" s="28"/>
      <c r="B95" s="27"/>
      <c r="C95" s="26" t="s">
        <v>34</v>
      </c>
      <c r="D95" s="25">
        <v>3324.9</v>
      </c>
      <c r="E95" s="25">
        <v>3324.9</v>
      </c>
      <c r="F95" s="25">
        <v>572.20000000000005</v>
      </c>
      <c r="G95" s="25">
        <v>556.4</v>
      </c>
      <c r="H95" s="24">
        <f>G95/E95*100</f>
        <v>16.734337874823304</v>
      </c>
      <c r="I95" s="23">
        <f>G95/F95*100</f>
        <v>97.238727717581256</v>
      </c>
    </row>
    <row r="96" spans="1:9" ht="15" x14ac:dyDescent="0.25">
      <c r="A96" s="28"/>
      <c r="B96" s="27"/>
      <c r="C96" s="26" t="s">
        <v>78</v>
      </c>
      <c r="D96" s="25">
        <v>4902.8999999999996</v>
      </c>
      <c r="E96" s="25">
        <v>4773.8999999999996</v>
      </c>
      <c r="F96" s="25">
        <v>925.1</v>
      </c>
      <c r="G96" s="25">
        <v>890.16</v>
      </c>
      <c r="H96" s="24">
        <f>G96/E96*100</f>
        <v>18.646389744234273</v>
      </c>
      <c r="I96" s="23">
        <f>G96/F96*100</f>
        <v>96.223111015025395</v>
      </c>
    </row>
    <row r="97" spans="1:9" ht="15" x14ac:dyDescent="0.25">
      <c r="A97" s="28"/>
      <c r="B97" s="27"/>
      <c r="C97" s="26" t="s">
        <v>32</v>
      </c>
      <c r="D97" s="25">
        <v>1936</v>
      </c>
      <c r="E97" s="25">
        <v>2174.1</v>
      </c>
      <c r="F97" s="25">
        <v>506.8</v>
      </c>
      <c r="G97" s="25">
        <v>501.3</v>
      </c>
      <c r="H97" s="24">
        <f>G97/E97*100</f>
        <v>23.057817027735616</v>
      </c>
      <c r="I97" s="23">
        <f>G97/F97*100</f>
        <v>98.914759273875291</v>
      </c>
    </row>
    <row r="98" spans="1:9" ht="33" customHeight="1" x14ac:dyDescent="0.25">
      <c r="A98" s="28"/>
      <c r="B98" s="27" t="s">
        <v>115</v>
      </c>
      <c r="C98" s="32" t="s">
        <v>114</v>
      </c>
      <c r="D98" s="25">
        <v>6396</v>
      </c>
      <c r="E98" s="25">
        <v>7313.3</v>
      </c>
      <c r="F98" s="25">
        <v>1434.4</v>
      </c>
      <c r="G98" s="25">
        <v>1393.3</v>
      </c>
      <c r="H98" s="24">
        <f>G98/E98*100</f>
        <v>19.051590937059874</v>
      </c>
      <c r="I98" s="23">
        <f>G98/F98*100</f>
        <v>97.134690462911308</v>
      </c>
    </row>
    <row r="99" spans="1:9" ht="15" x14ac:dyDescent="0.25">
      <c r="A99" s="28"/>
      <c r="B99" s="27"/>
      <c r="C99" s="26" t="s">
        <v>113</v>
      </c>
      <c r="D99" s="25"/>
      <c r="E99" s="25"/>
      <c r="F99" s="25"/>
      <c r="G99" s="25"/>
      <c r="H99" s="24"/>
      <c r="I99" s="23"/>
    </row>
    <row r="100" spans="1:9" ht="15" x14ac:dyDescent="0.25">
      <c r="A100" s="28"/>
      <c r="B100" s="27"/>
      <c r="C100" s="26" t="s">
        <v>35</v>
      </c>
      <c r="D100" s="25">
        <v>3655.8</v>
      </c>
      <c r="E100" s="25">
        <v>4112</v>
      </c>
      <c r="F100" s="25">
        <v>795.8</v>
      </c>
      <c r="G100" s="25">
        <v>782.1</v>
      </c>
      <c r="H100" s="24">
        <f>G100/E100*100</f>
        <v>19.019941634241246</v>
      </c>
      <c r="I100" s="23">
        <f>G100/F100*100</f>
        <v>98.278461925106825</v>
      </c>
    </row>
    <row r="101" spans="1:9" ht="15" x14ac:dyDescent="0.25">
      <c r="A101" s="28"/>
      <c r="B101" s="27"/>
      <c r="C101" s="26" t="s">
        <v>34</v>
      </c>
      <c r="D101" s="25">
        <v>1104.0999999999999</v>
      </c>
      <c r="E101" s="25">
        <v>1241.9000000000001</v>
      </c>
      <c r="F101" s="25">
        <v>200.7</v>
      </c>
      <c r="G101" s="25">
        <v>192.7</v>
      </c>
      <c r="H101" s="24">
        <f>G101/E101*100</f>
        <v>15.516547226024638</v>
      </c>
      <c r="I101" s="23">
        <f>G101/F101*100</f>
        <v>96.013951170901848</v>
      </c>
    </row>
    <row r="102" spans="1:9" ht="15" x14ac:dyDescent="0.25">
      <c r="A102" s="28"/>
      <c r="B102" s="27"/>
      <c r="C102" s="26" t="s">
        <v>78</v>
      </c>
      <c r="D102" s="25">
        <v>1317.2</v>
      </c>
      <c r="E102" s="25">
        <v>1334.6</v>
      </c>
      <c r="F102" s="25">
        <v>371.8</v>
      </c>
      <c r="G102" s="25">
        <v>215.2</v>
      </c>
      <c r="H102" s="24">
        <f>G102/E102*100</f>
        <v>16.124681552525104</v>
      </c>
      <c r="I102" s="23">
        <f>G102/F102*100</f>
        <v>57.880580957504023</v>
      </c>
    </row>
    <row r="103" spans="1:9" ht="15" x14ac:dyDescent="0.25">
      <c r="A103" s="28"/>
      <c r="B103" s="27"/>
      <c r="C103" s="26" t="s">
        <v>32</v>
      </c>
      <c r="D103" s="25">
        <v>312.8</v>
      </c>
      <c r="E103" s="25">
        <v>607.79999999999995</v>
      </c>
      <c r="F103" s="25">
        <v>198.6</v>
      </c>
      <c r="G103" s="25">
        <v>198.3</v>
      </c>
      <c r="H103" s="24">
        <f>G103/E103*100</f>
        <v>32.625863770977297</v>
      </c>
      <c r="I103" s="23">
        <f>G103/F103*100</f>
        <v>99.848942598187321</v>
      </c>
    </row>
    <row r="104" spans="1:9" ht="17.25" customHeight="1" x14ac:dyDescent="0.25">
      <c r="A104" s="28"/>
      <c r="B104" s="27" t="s">
        <v>112</v>
      </c>
      <c r="C104" s="32" t="s">
        <v>111</v>
      </c>
      <c r="D104" s="25">
        <v>0</v>
      </c>
      <c r="E104" s="25">
        <v>0</v>
      </c>
      <c r="F104" s="25">
        <v>0</v>
      </c>
      <c r="G104" s="25">
        <v>0</v>
      </c>
      <c r="H104" s="24">
        <v>0</v>
      </c>
      <c r="I104" s="23">
        <v>0</v>
      </c>
    </row>
    <row r="105" spans="1:9" ht="18" customHeight="1" x14ac:dyDescent="0.25">
      <c r="A105" s="28"/>
      <c r="B105" s="27" t="s">
        <v>110</v>
      </c>
      <c r="C105" s="32" t="s">
        <v>109</v>
      </c>
      <c r="D105" s="25">
        <v>500</v>
      </c>
      <c r="E105" s="25">
        <v>416.9</v>
      </c>
      <c r="F105" s="25">
        <v>125</v>
      </c>
      <c r="G105" s="25">
        <v>0</v>
      </c>
      <c r="H105" s="24">
        <f>G105/E105*100</f>
        <v>0</v>
      </c>
      <c r="I105" s="23">
        <f>G105/F105*100</f>
        <v>0</v>
      </c>
    </row>
    <row r="106" spans="1:9" ht="15" x14ac:dyDescent="0.25">
      <c r="A106" s="28"/>
      <c r="B106" s="27" t="s">
        <v>108</v>
      </c>
      <c r="C106" s="26" t="s">
        <v>107</v>
      </c>
      <c r="D106" s="25">
        <v>0</v>
      </c>
      <c r="E106" s="25">
        <v>0</v>
      </c>
      <c r="F106" s="25">
        <v>0</v>
      </c>
      <c r="G106" s="25">
        <v>0</v>
      </c>
      <c r="H106" s="24">
        <v>0</v>
      </c>
      <c r="I106" s="23">
        <v>0</v>
      </c>
    </row>
    <row r="107" spans="1:9" ht="15" x14ac:dyDescent="0.25">
      <c r="A107" s="28"/>
      <c r="B107" s="27" t="s">
        <v>106</v>
      </c>
      <c r="C107" s="26" t="s">
        <v>105</v>
      </c>
      <c r="D107" s="25">
        <v>14958.9</v>
      </c>
      <c r="E107" s="25">
        <v>19515.150000000001</v>
      </c>
      <c r="F107" s="25">
        <v>1735.9</v>
      </c>
      <c r="G107" s="25">
        <v>1430.2</v>
      </c>
      <c r="H107" s="24">
        <f>G107/E107*100</f>
        <v>7.328665165269034</v>
      </c>
      <c r="I107" s="23">
        <f>G107/F107*100</f>
        <v>82.389538567889858</v>
      </c>
    </row>
    <row r="108" spans="1:9" ht="15" x14ac:dyDescent="0.25">
      <c r="A108" s="28"/>
      <c r="B108" s="27"/>
      <c r="C108" s="26" t="s">
        <v>35</v>
      </c>
      <c r="D108" s="25">
        <v>3809.8</v>
      </c>
      <c r="E108" s="25">
        <v>4090.6</v>
      </c>
      <c r="F108" s="25">
        <v>884.6</v>
      </c>
      <c r="G108" s="25">
        <v>799.5</v>
      </c>
      <c r="H108" s="24">
        <f>G108/E108*100</f>
        <v>19.544810052315064</v>
      </c>
      <c r="I108" s="23">
        <f>G108/F108*100</f>
        <v>90.379832692742482</v>
      </c>
    </row>
    <row r="109" spans="1:9" ht="15" x14ac:dyDescent="0.25">
      <c r="A109" s="28"/>
      <c r="B109" s="27"/>
      <c r="C109" s="26" t="s">
        <v>34</v>
      </c>
      <c r="D109" s="25">
        <v>1150.5999999999999</v>
      </c>
      <c r="E109" s="25">
        <v>1235.4000000000001</v>
      </c>
      <c r="F109" s="25">
        <v>241.8</v>
      </c>
      <c r="G109" s="25">
        <v>88.8</v>
      </c>
      <c r="H109" s="24">
        <f>G109/E109*100</f>
        <v>7.1879553181155895</v>
      </c>
      <c r="I109" s="23">
        <f>G109/F109*100</f>
        <v>36.724565756823822</v>
      </c>
    </row>
    <row r="110" spans="1:9" s="3" customFormat="1" ht="15.75" x14ac:dyDescent="0.25">
      <c r="A110" s="56">
        <v>2</v>
      </c>
      <c r="B110" s="55" t="s">
        <v>104</v>
      </c>
      <c r="C110" s="54" t="s">
        <v>103</v>
      </c>
      <c r="D110" s="53">
        <f>D111</f>
        <v>1830.1</v>
      </c>
      <c r="E110" s="53">
        <f>E111</f>
        <v>1830.1</v>
      </c>
      <c r="F110" s="53">
        <f>F111</f>
        <v>457.5</v>
      </c>
      <c r="G110" s="53">
        <v>457.5</v>
      </c>
      <c r="H110" s="60">
        <f>G110/E110*100</f>
        <v>24.998633954428719</v>
      </c>
      <c r="I110" s="59">
        <f>G110/F110*100</f>
        <v>100</v>
      </c>
    </row>
    <row r="111" spans="1:9" ht="15" x14ac:dyDescent="0.25">
      <c r="A111" s="28"/>
      <c r="B111" s="27" t="s">
        <v>102</v>
      </c>
      <c r="C111" s="32" t="s">
        <v>101</v>
      </c>
      <c r="D111" s="25">
        <v>1830.1</v>
      </c>
      <c r="E111" s="25">
        <v>1830.1</v>
      </c>
      <c r="F111" s="25">
        <v>457.5</v>
      </c>
      <c r="G111" s="25">
        <v>305</v>
      </c>
      <c r="H111" s="24">
        <f>G111/E111*100</f>
        <v>16.665755969619148</v>
      </c>
      <c r="I111" s="23">
        <f>G111/F111*100</f>
        <v>66.666666666666657</v>
      </c>
    </row>
    <row r="112" spans="1:9" ht="15" x14ac:dyDescent="0.25">
      <c r="A112" s="28"/>
      <c r="B112" s="27"/>
      <c r="C112" s="26" t="s">
        <v>35</v>
      </c>
      <c r="D112" s="25">
        <v>0</v>
      </c>
      <c r="E112" s="25">
        <v>0</v>
      </c>
      <c r="F112" s="25">
        <v>0</v>
      </c>
      <c r="G112" s="25">
        <v>0</v>
      </c>
      <c r="H112" s="24">
        <v>0</v>
      </c>
      <c r="I112" s="23">
        <v>0</v>
      </c>
    </row>
    <row r="113" spans="1:11" ht="15" x14ac:dyDescent="0.25">
      <c r="A113" s="28"/>
      <c r="B113" s="27"/>
      <c r="C113" s="26" t="s">
        <v>34</v>
      </c>
      <c r="D113" s="25">
        <v>0</v>
      </c>
      <c r="E113" s="25">
        <v>0</v>
      </c>
      <c r="F113" s="25">
        <v>0</v>
      </c>
      <c r="G113" s="25">
        <v>0</v>
      </c>
      <c r="H113" s="24">
        <v>0</v>
      </c>
      <c r="I113" s="23">
        <v>0</v>
      </c>
    </row>
    <row r="114" spans="1:11" ht="15.75" x14ac:dyDescent="0.25">
      <c r="A114" s="56">
        <v>3</v>
      </c>
      <c r="B114" s="55" t="s">
        <v>100</v>
      </c>
      <c r="C114" s="54" t="s">
        <v>99</v>
      </c>
      <c r="D114" s="53">
        <f>D115+D116</f>
        <v>1476</v>
      </c>
      <c r="E114" s="53">
        <f>E115+E116</f>
        <v>4230.9399999999996</v>
      </c>
      <c r="F114" s="53">
        <f>F115+F116</f>
        <v>243.2</v>
      </c>
      <c r="G114" s="53">
        <f>G115+G116</f>
        <v>162.19999999999999</v>
      </c>
      <c r="H114" s="60">
        <f>G114/E114*100</f>
        <v>3.8336634412210997</v>
      </c>
      <c r="I114" s="59">
        <f>G114/F114*100</f>
        <v>66.694078947368425</v>
      </c>
    </row>
    <row r="115" spans="1:11" ht="30" x14ac:dyDescent="0.25">
      <c r="A115" s="28"/>
      <c r="B115" s="27" t="s">
        <v>98</v>
      </c>
      <c r="C115" s="32" t="s">
        <v>97</v>
      </c>
      <c r="D115" s="25">
        <v>1338.3</v>
      </c>
      <c r="E115" s="25">
        <v>1338.3</v>
      </c>
      <c r="F115" s="25">
        <v>234.2</v>
      </c>
      <c r="G115" s="25">
        <v>160.6</v>
      </c>
      <c r="H115" s="24">
        <f>G115/E115*100</f>
        <v>12.000298886647238</v>
      </c>
      <c r="I115" s="23">
        <f>G115/F115*100</f>
        <v>68.57386848847139</v>
      </c>
    </row>
    <row r="116" spans="1:11" ht="18" customHeight="1" x14ac:dyDescent="0.25">
      <c r="A116" s="28"/>
      <c r="B116" s="27" t="s">
        <v>96</v>
      </c>
      <c r="C116" s="32" t="s">
        <v>95</v>
      </c>
      <c r="D116" s="25">
        <v>137.69999999999999</v>
      </c>
      <c r="E116" s="25">
        <v>2892.64</v>
      </c>
      <c r="F116" s="25">
        <v>9</v>
      </c>
      <c r="G116" s="25">
        <v>1.6</v>
      </c>
      <c r="H116" s="24">
        <f>G116/E116*100</f>
        <v>5.5312793849217334E-2</v>
      </c>
      <c r="I116" s="23">
        <f>G116/F116*100</f>
        <v>17.777777777777779</v>
      </c>
    </row>
    <row r="117" spans="1:11" ht="15.75" x14ac:dyDescent="0.25">
      <c r="A117" s="56">
        <v>4</v>
      </c>
      <c r="B117" s="55" t="s">
        <v>94</v>
      </c>
      <c r="C117" s="54" t="s">
        <v>93</v>
      </c>
      <c r="D117" s="53">
        <f>D118+D121+D122+D123+D124</f>
        <v>22164.600000000002</v>
      </c>
      <c r="E117" s="53">
        <f>E118+E121+E122+E123+E124</f>
        <v>36117.4</v>
      </c>
      <c r="F117" s="53">
        <f>F118+F121+F122+F123+F124</f>
        <v>4174.1000000000004</v>
      </c>
      <c r="G117" s="53">
        <f>G118+G121+G122+G123+G124</f>
        <v>9934.67</v>
      </c>
      <c r="H117" s="60">
        <f>G117/E117*100</f>
        <v>27.506603465365725</v>
      </c>
      <c r="I117" s="59">
        <f>G117/F117*100</f>
        <v>238.00747466519726</v>
      </c>
      <c r="K117" s="33"/>
    </row>
    <row r="118" spans="1:11" ht="15" x14ac:dyDescent="0.25">
      <c r="A118" s="28"/>
      <c r="B118" s="27" t="s">
        <v>92</v>
      </c>
      <c r="C118" s="32" t="s">
        <v>91</v>
      </c>
      <c r="D118" s="25">
        <v>3216.7</v>
      </c>
      <c r="E118" s="25">
        <v>3216.7</v>
      </c>
      <c r="F118" s="25">
        <v>735.1</v>
      </c>
      <c r="G118" s="25">
        <v>605.9</v>
      </c>
      <c r="H118" s="24">
        <f>G118/E118*100</f>
        <v>18.836074237572667</v>
      </c>
      <c r="I118" s="23">
        <f>G118/F118*100</f>
        <v>82.424159978234243</v>
      </c>
    </row>
    <row r="119" spans="1:11" ht="15" x14ac:dyDescent="0.25">
      <c r="A119" s="28"/>
      <c r="B119" s="27"/>
      <c r="C119" s="26" t="s">
        <v>35</v>
      </c>
      <c r="D119" s="25">
        <v>2051</v>
      </c>
      <c r="E119" s="25">
        <v>2051</v>
      </c>
      <c r="F119" s="25">
        <v>480</v>
      </c>
      <c r="G119" s="25">
        <v>418.8</v>
      </c>
      <c r="H119" s="24">
        <f>G119/E119*100</f>
        <v>20.419307654802534</v>
      </c>
      <c r="I119" s="23">
        <f>G119/F119*100</f>
        <v>87.25</v>
      </c>
    </row>
    <row r="120" spans="1:11" ht="15" x14ac:dyDescent="0.25">
      <c r="A120" s="28"/>
      <c r="B120" s="27"/>
      <c r="C120" s="26" t="s">
        <v>34</v>
      </c>
      <c r="D120" s="25">
        <v>619.4</v>
      </c>
      <c r="E120" s="25">
        <v>619.4</v>
      </c>
      <c r="F120" s="25">
        <v>145</v>
      </c>
      <c r="G120" s="25">
        <v>105.45</v>
      </c>
      <c r="H120" s="24">
        <f>G120/E120*100</f>
        <v>17.024539877300615</v>
      </c>
      <c r="I120" s="23">
        <f>G120/F120*100</f>
        <v>72.724137931034477</v>
      </c>
    </row>
    <row r="121" spans="1:11" ht="15" x14ac:dyDescent="0.25">
      <c r="A121" s="28"/>
      <c r="B121" s="27" t="s">
        <v>90</v>
      </c>
      <c r="C121" s="26" t="s">
        <v>89</v>
      </c>
      <c r="D121" s="25">
        <v>0</v>
      </c>
      <c r="E121" s="25">
        <v>0</v>
      </c>
      <c r="F121" s="25">
        <v>0</v>
      </c>
      <c r="G121" s="25">
        <v>0</v>
      </c>
      <c r="H121" s="24">
        <v>0</v>
      </c>
      <c r="I121" s="23">
        <v>0</v>
      </c>
    </row>
    <row r="122" spans="1:11" ht="15" x14ac:dyDescent="0.25">
      <c r="A122" s="28"/>
      <c r="B122" s="27" t="s">
        <v>88</v>
      </c>
      <c r="C122" s="32" t="s">
        <v>87</v>
      </c>
      <c r="D122" s="25">
        <v>17400.400000000001</v>
      </c>
      <c r="E122" s="25">
        <v>17400.400000000001</v>
      </c>
      <c r="F122" s="25">
        <v>2836.5</v>
      </c>
      <c r="G122" s="25">
        <v>2721.87</v>
      </c>
      <c r="H122" s="24">
        <f>G122/E122*100</f>
        <v>15.642571435139422</v>
      </c>
      <c r="I122" s="23">
        <f>G122/F122*100</f>
        <v>95.958751983077732</v>
      </c>
    </row>
    <row r="123" spans="1:11" ht="15" x14ac:dyDescent="0.25">
      <c r="A123" s="28"/>
      <c r="B123" s="27" t="s">
        <v>86</v>
      </c>
      <c r="C123" s="32" t="s">
        <v>85</v>
      </c>
      <c r="D123" s="25">
        <v>0</v>
      </c>
      <c r="E123" s="25">
        <v>9409.1</v>
      </c>
      <c r="F123" s="25">
        <v>0</v>
      </c>
      <c r="G123" s="25">
        <v>6606.9</v>
      </c>
      <c r="H123" s="24">
        <f>G123/E123*100</f>
        <v>70.218193025900462</v>
      </c>
      <c r="I123" s="23">
        <v>0</v>
      </c>
    </row>
    <row r="124" spans="1:11" ht="15" customHeight="1" x14ac:dyDescent="0.25">
      <c r="A124" s="28"/>
      <c r="B124" s="27" t="s">
        <v>84</v>
      </c>
      <c r="C124" s="32" t="s">
        <v>83</v>
      </c>
      <c r="D124" s="25">
        <v>1547.5</v>
      </c>
      <c r="E124" s="25">
        <v>6091.2</v>
      </c>
      <c r="F124" s="25">
        <v>602.5</v>
      </c>
      <c r="G124" s="25">
        <v>0</v>
      </c>
      <c r="H124" s="24">
        <f>G124/E124*100</f>
        <v>0</v>
      </c>
      <c r="I124" s="23">
        <f>G124/F124*100</f>
        <v>0</v>
      </c>
    </row>
    <row r="125" spans="1:11" ht="15.75" x14ac:dyDescent="0.25">
      <c r="A125" s="56">
        <v>5</v>
      </c>
      <c r="B125" s="55" t="s">
        <v>82</v>
      </c>
      <c r="C125" s="58" t="s">
        <v>81</v>
      </c>
      <c r="D125" s="53">
        <f>D126+D128+D130+D131</f>
        <v>31401.800000000003</v>
      </c>
      <c r="E125" s="53">
        <f>E126+E128+E130+E131</f>
        <v>34992.800000000003</v>
      </c>
      <c r="F125" s="53">
        <f>F126+F128+F130+F131</f>
        <v>5338.75</v>
      </c>
      <c r="G125" s="53">
        <f>G126+G128+G130+G131</f>
        <v>710.3</v>
      </c>
      <c r="H125" s="60">
        <f>G125/E125*100</f>
        <v>2.0298461397773253</v>
      </c>
      <c r="I125" s="59">
        <f>G125/F125*100</f>
        <v>13.304612502926712</v>
      </c>
    </row>
    <row r="126" spans="1:11" ht="15" x14ac:dyDescent="0.25">
      <c r="A126" s="28"/>
      <c r="B126" s="27" t="s">
        <v>80</v>
      </c>
      <c r="C126" s="32" t="s">
        <v>79</v>
      </c>
      <c r="D126" s="25">
        <v>2000</v>
      </c>
      <c r="E126" s="25">
        <v>2000</v>
      </c>
      <c r="F126" s="25">
        <v>0</v>
      </c>
      <c r="G126" s="25">
        <v>0</v>
      </c>
      <c r="H126" s="24">
        <f>G126/E126*100</f>
        <v>0</v>
      </c>
      <c r="I126" s="23">
        <v>0</v>
      </c>
    </row>
    <row r="127" spans="1:11" ht="15" x14ac:dyDescent="0.25">
      <c r="A127" s="28"/>
      <c r="B127" s="27"/>
      <c r="C127" s="30" t="s">
        <v>78</v>
      </c>
      <c r="D127" s="25">
        <v>0</v>
      </c>
      <c r="E127" s="25">
        <v>288.89999999999998</v>
      </c>
      <c r="F127" s="25">
        <v>0</v>
      </c>
      <c r="G127" s="25">
        <v>0</v>
      </c>
      <c r="H127" s="24">
        <f>G127/E127*100</f>
        <v>0</v>
      </c>
      <c r="I127" s="23">
        <v>0</v>
      </c>
    </row>
    <row r="128" spans="1:11" ht="15" x14ac:dyDescent="0.25">
      <c r="A128" s="28"/>
      <c r="B128" s="27" t="s">
        <v>77</v>
      </c>
      <c r="C128" s="30" t="s">
        <v>76</v>
      </c>
      <c r="D128" s="25">
        <v>23898.9</v>
      </c>
      <c r="E128" s="25">
        <v>24885</v>
      </c>
      <c r="F128" s="25">
        <v>4528.55</v>
      </c>
      <c r="G128" s="25">
        <v>0</v>
      </c>
      <c r="H128" s="24">
        <f>G128/E128*100</f>
        <v>0</v>
      </c>
      <c r="I128" s="23">
        <f>G128/F128*100</f>
        <v>0</v>
      </c>
    </row>
    <row r="129" spans="1:9" ht="28.5" customHeight="1" x14ac:dyDescent="0.25">
      <c r="A129" s="28"/>
      <c r="B129" s="27"/>
      <c r="C129" s="30" t="s">
        <v>75</v>
      </c>
      <c r="D129" s="25">
        <v>18114.2</v>
      </c>
      <c r="E129" s="25">
        <v>1814.2</v>
      </c>
      <c r="F129" s="25">
        <v>4528.55</v>
      </c>
      <c r="G129" s="25">
        <v>0</v>
      </c>
      <c r="H129" s="24">
        <f>G129/E129*100</f>
        <v>0</v>
      </c>
      <c r="I129" s="23">
        <f>G129/F129*100</f>
        <v>0</v>
      </c>
    </row>
    <row r="130" spans="1:9" ht="24" customHeight="1" x14ac:dyDescent="0.25">
      <c r="A130" s="28"/>
      <c r="B130" s="27" t="s">
        <v>74</v>
      </c>
      <c r="C130" s="30" t="s">
        <v>73</v>
      </c>
      <c r="D130" s="25">
        <v>1180</v>
      </c>
      <c r="E130" s="25">
        <v>1180</v>
      </c>
      <c r="F130" s="25">
        <v>0</v>
      </c>
      <c r="G130" s="25">
        <v>0</v>
      </c>
      <c r="H130" s="24">
        <f>G130/E130*100</f>
        <v>0</v>
      </c>
      <c r="I130" s="23">
        <v>0</v>
      </c>
    </row>
    <row r="131" spans="1:9" ht="27" customHeight="1" x14ac:dyDescent="0.25">
      <c r="A131" s="28"/>
      <c r="B131" s="27" t="s">
        <v>72</v>
      </c>
      <c r="C131" s="30" t="s">
        <v>71</v>
      </c>
      <c r="D131" s="25">
        <v>4322.8999999999996</v>
      </c>
      <c r="E131" s="25">
        <v>6927.8</v>
      </c>
      <c r="F131" s="25">
        <v>810.2</v>
      </c>
      <c r="G131" s="25">
        <v>710.3</v>
      </c>
      <c r="H131" s="24">
        <f>G131/E131*100</f>
        <v>10.252894136666763</v>
      </c>
      <c r="I131" s="23">
        <f>G131/F131*100</f>
        <v>87.669711182424081</v>
      </c>
    </row>
    <row r="132" spans="1:9" ht="15" x14ac:dyDescent="0.25">
      <c r="A132" s="28"/>
      <c r="B132" s="27"/>
      <c r="C132" s="26" t="s">
        <v>35</v>
      </c>
      <c r="D132" s="25">
        <v>2877.3</v>
      </c>
      <c r="E132" s="25">
        <v>2939.4</v>
      </c>
      <c r="F132" s="25">
        <v>569.1</v>
      </c>
      <c r="G132" s="25">
        <v>538.70000000000005</v>
      </c>
      <c r="H132" s="24">
        <f>G132/E132*100</f>
        <v>18.326869429135197</v>
      </c>
      <c r="I132" s="23">
        <f>G132/F132*100</f>
        <v>94.658232296608674</v>
      </c>
    </row>
    <row r="133" spans="1:9" ht="15" x14ac:dyDescent="0.25">
      <c r="A133" s="28"/>
      <c r="B133" s="27"/>
      <c r="C133" s="26" t="s">
        <v>34</v>
      </c>
      <c r="D133" s="25">
        <v>868.9</v>
      </c>
      <c r="E133" s="25">
        <v>887.7</v>
      </c>
      <c r="F133" s="25">
        <v>158.69999999999999</v>
      </c>
      <c r="G133" s="25">
        <v>132.30000000000001</v>
      </c>
      <c r="H133" s="24">
        <f>G133/E133*100</f>
        <v>14.903683676917879</v>
      </c>
      <c r="I133" s="23">
        <f>G133/F133*100</f>
        <v>83.364839319470704</v>
      </c>
    </row>
    <row r="134" spans="1:9" ht="15.75" x14ac:dyDescent="0.25">
      <c r="A134" s="56">
        <v>6</v>
      </c>
      <c r="B134" s="55" t="s">
        <v>70</v>
      </c>
      <c r="C134" s="58" t="s">
        <v>69</v>
      </c>
      <c r="D134" s="53">
        <f>D135</f>
        <v>130</v>
      </c>
      <c r="E134" s="53">
        <f>E135</f>
        <v>2130</v>
      </c>
      <c r="F134" s="53">
        <f>F135</f>
        <v>0</v>
      </c>
      <c r="G134" s="53">
        <f>G135</f>
        <v>0</v>
      </c>
      <c r="H134" s="60">
        <f>G134/E134*100</f>
        <v>0</v>
      </c>
      <c r="I134" s="59">
        <v>0</v>
      </c>
    </row>
    <row r="135" spans="1:9" ht="30" x14ac:dyDescent="0.25">
      <c r="A135" s="28"/>
      <c r="B135" s="27" t="s">
        <v>68</v>
      </c>
      <c r="C135" s="32" t="s">
        <v>67</v>
      </c>
      <c r="D135" s="25">
        <v>130</v>
      </c>
      <c r="E135" s="25">
        <v>2130</v>
      </c>
      <c r="F135" s="25">
        <v>0</v>
      </c>
      <c r="G135" s="25">
        <v>0</v>
      </c>
      <c r="H135" s="24">
        <f>G135/E135*100</f>
        <v>0</v>
      </c>
      <c r="I135" s="23">
        <v>0</v>
      </c>
    </row>
    <row r="136" spans="1:9" ht="15.75" x14ac:dyDescent="0.25">
      <c r="A136" s="56">
        <v>7</v>
      </c>
      <c r="B136" s="55" t="s">
        <v>66</v>
      </c>
      <c r="C136" s="61" t="s">
        <v>65</v>
      </c>
      <c r="D136" s="53">
        <f>D137+D142+D147+D148</f>
        <v>381556.13</v>
      </c>
      <c r="E136" s="53">
        <f>E137+E142+E147+E148</f>
        <v>392318.98</v>
      </c>
      <c r="F136" s="53">
        <f>F137+F142+F147+F148</f>
        <v>81365.2</v>
      </c>
      <c r="G136" s="53">
        <f>G137+G142+G147+G148</f>
        <v>79017.16</v>
      </c>
      <c r="H136" s="60">
        <f>G136/E136*100</f>
        <v>20.141049510273504</v>
      </c>
      <c r="I136" s="59">
        <f>G136/F136*100</f>
        <v>97.114196241144867</v>
      </c>
    </row>
    <row r="137" spans="1:9" ht="15" x14ac:dyDescent="0.25">
      <c r="A137" s="28"/>
      <c r="B137" s="27" t="s">
        <v>64</v>
      </c>
      <c r="C137" s="32" t="s">
        <v>63</v>
      </c>
      <c r="D137" s="25">
        <v>80347.600000000006</v>
      </c>
      <c r="E137" s="25">
        <v>83607.64</v>
      </c>
      <c r="F137" s="25">
        <v>19521.3</v>
      </c>
      <c r="G137" s="25">
        <v>17795.3</v>
      </c>
      <c r="H137" s="24">
        <f>G137/E137*100</f>
        <v>21.284298899000138</v>
      </c>
      <c r="I137" s="23">
        <f>G137/F137*100</f>
        <v>91.158375722928284</v>
      </c>
    </row>
    <row r="138" spans="1:9" ht="15" x14ac:dyDescent="0.25">
      <c r="A138" s="28"/>
      <c r="B138" s="27"/>
      <c r="C138" s="26" t="s">
        <v>35</v>
      </c>
      <c r="D138" s="25">
        <v>0</v>
      </c>
      <c r="E138" s="25">
        <v>0</v>
      </c>
      <c r="F138" s="25">
        <v>0</v>
      </c>
      <c r="G138" s="25">
        <v>0</v>
      </c>
      <c r="H138" s="24">
        <v>0</v>
      </c>
      <c r="I138" s="23">
        <v>0</v>
      </c>
    </row>
    <row r="139" spans="1:9" ht="15" x14ac:dyDescent="0.25">
      <c r="A139" s="28"/>
      <c r="B139" s="27"/>
      <c r="C139" s="26" t="s">
        <v>34</v>
      </c>
      <c r="D139" s="25">
        <v>0</v>
      </c>
      <c r="E139" s="25">
        <v>0</v>
      </c>
      <c r="F139" s="25">
        <v>0</v>
      </c>
      <c r="G139" s="25">
        <v>0</v>
      </c>
      <c r="H139" s="24">
        <v>0</v>
      </c>
      <c r="I139" s="23">
        <v>0</v>
      </c>
    </row>
    <row r="140" spans="1:9" ht="13.5" customHeight="1" x14ac:dyDescent="0.25">
      <c r="A140" s="28"/>
      <c r="B140" s="38"/>
      <c r="C140" s="26" t="s">
        <v>33</v>
      </c>
      <c r="D140" s="25">
        <v>0</v>
      </c>
      <c r="E140" s="25">
        <v>0</v>
      </c>
      <c r="F140" s="25">
        <v>0</v>
      </c>
      <c r="G140" s="25">
        <v>0</v>
      </c>
      <c r="H140" s="24">
        <v>0</v>
      </c>
      <c r="I140" s="23">
        <v>0</v>
      </c>
    </row>
    <row r="141" spans="1:9" ht="15" x14ac:dyDescent="0.25">
      <c r="A141" s="28"/>
      <c r="B141" s="27"/>
      <c r="C141" s="26" t="s">
        <v>32</v>
      </c>
      <c r="D141" s="25">
        <v>0</v>
      </c>
      <c r="E141" s="25">
        <v>0</v>
      </c>
      <c r="F141" s="25">
        <v>0</v>
      </c>
      <c r="G141" s="25">
        <v>0</v>
      </c>
      <c r="H141" s="24">
        <v>0</v>
      </c>
      <c r="I141" s="23">
        <v>0</v>
      </c>
    </row>
    <row r="142" spans="1:9" ht="15" x14ac:dyDescent="0.25">
      <c r="A142" s="28"/>
      <c r="B142" s="27" t="s">
        <v>62</v>
      </c>
      <c r="C142" s="26" t="s">
        <v>61</v>
      </c>
      <c r="D142" s="25">
        <v>279016.90000000002</v>
      </c>
      <c r="E142" s="25">
        <v>286156</v>
      </c>
      <c r="F142" s="25">
        <v>57662.1</v>
      </c>
      <c r="G142" s="25">
        <v>57246.6</v>
      </c>
      <c r="H142" s="24">
        <f>G142/E142*100</f>
        <v>20.005381679922841</v>
      </c>
      <c r="I142" s="23">
        <f>G142/F142*100</f>
        <v>99.27942270572872</v>
      </c>
    </row>
    <row r="143" spans="1:9" ht="15" x14ac:dyDescent="0.25">
      <c r="A143" s="28"/>
      <c r="B143" s="27"/>
      <c r="C143" s="26" t="s">
        <v>35</v>
      </c>
      <c r="D143" s="25">
        <v>0</v>
      </c>
      <c r="E143" s="25">
        <v>0</v>
      </c>
      <c r="F143" s="25">
        <v>0</v>
      </c>
      <c r="G143" s="25">
        <v>0</v>
      </c>
      <c r="H143" s="24">
        <v>0</v>
      </c>
      <c r="I143" s="23">
        <v>0</v>
      </c>
    </row>
    <row r="144" spans="1:9" ht="15" x14ac:dyDescent="0.25">
      <c r="A144" s="28"/>
      <c r="B144" s="27"/>
      <c r="C144" s="26" t="s">
        <v>34</v>
      </c>
      <c r="D144" s="25">
        <v>0</v>
      </c>
      <c r="E144" s="25">
        <v>0</v>
      </c>
      <c r="F144" s="25">
        <v>0</v>
      </c>
      <c r="G144" s="25">
        <v>0</v>
      </c>
      <c r="H144" s="24">
        <v>0</v>
      </c>
      <c r="I144" s="23">
        <v>0</v>
      </c>
    </row>
    <row r="145" spans="1:9" ht="15" x14ac:dyDescent="0.25">
      <c r="A145" s="28"/>
      <c r="B145" s="27"/>
      <c r="C145" s="26" t="s">
        <v>33</v>
      </c>
      <c r="D145" s="25">
        <v>0</v>
      </c>
      <c r="E145" s="25">
        <v>0</v>
      </c>
      <c r="F145" s="25">
        <v>0</v>
      </c>
      <c r="G145" s="25">
        <v>0</v>
      </c>
      <c r="H145" s="24">
        <v>0</v>
      </c>
      <c r="I145" s="23">
        <v>0</v>
      </c>
    </row>
    <row r="146" spans="1:9" ht="15" x14ac:dyDescent="0.25">
      <c r="A146" s="28"/>
      <c r="B146" s="27"/>
      <c r="C146" s="26" t="s">
        <v>32</v>
      </c>
      <c r="D146" s="25">
        <v>0</v>
      </c>
      <c r="E146" s="25">
        <v>0</v>
      </c>
      <c r="F146" s="25">
        <v>0</v>
      </c>
      <c r="G146" s="25">
        <v>0</v>
      </c>
      <c r="H146" s="24">
        <v>0</v>
      </c>
      <c r="I146" s="23">
        <v>0</v>
      </c>
    </row>
    <row r="147" spans="1:9" ht="15" x14ac:dyDescent="0.25">
      <c r="A147" s="28"/>
      <c r="B147" s="27" t="s">
        <v>60</v>
      </c>
      <c r="C147" s="32" t="s">
        <v>59</v>
      </c>
      <c r="D147" s="25">
        <v>4117.33</v>
      </c>
      <c r="E147" s="25">
        <v>4157.3</v>
      </c>
      <c r="F147" s="25">
        <v>527.70000000000005</v>
      </c>
      <c r="G147" s="25">
        <v>373.1</v>
      </c>
      <c r="H147" s="24">
        <f>G147/E147*100</f>
        <v>8.9745748442498741</v>
      </c>
      <c r="I147" s="23">
        <f>G147/F147*100</f>
        <v>70.703050975933294</v>
      </c>
    </row>
    <row r="148" spans="1:9" ht="15" x14ac:dyDescent="0.25">
      <c r="A148" s="28"/>
      <c r="B148" s="27" t="s">
        <v>58</v>
      </c>
      <c r="C148" s="32" t="s">
        <v>57</v>
      </c>
      <c r="D148" s="25">
        <v>18074.3</v>
      </c>
      <c r="E148" s="25">
        <v>18398.04</v>
      </c>
      <c r="F148" s="25">
        <v>3654.1</v>
      </c>
      <c r="G148" s="25">
        <v>3602.16</v>
      </c>
      <c r="H148" s="24">
        <f>G148/E148*100</f>
        <v>19.579042115355762</v>
      </c>
      <c r="I148" s="23">
        <f>G148/F148*100</f>
        <v>98.578582961604766</v>
      </c>
    </row>
    <row r="149" spans="1:9" ht="15" x14ac:dyDescent="0.25">
      <c r="A149" s="28"/>
      <c r="B149" s="27"/>
      <c r="C149" s="26" t="s">
        <v>35</v>
      </c>
      <c r="D149" s="25">
        <v>3018.1</v>
      </c>
      <c r="E149" s="25">
        <v>3018.1</v>
      </c>
      <c r="F149" s="25">
        <v>635</v>
      </c>
      <c r="G149" s="25">
        <v>631.1</v>
      </c>
      <c r="H149" s="24">
        <f>G149/E149*100</f>
        <v>20.910506610118951</v>
      </c>
      <c r="I149" s="23">
        <f>G149/F149*100</f>
        <v>99.385826771653555</v>
      </c>
    </row>
    <row r="150" spans="1:9" ht="15" x14ac:dyDescent="0.25">
      <c r="A150" s="28"/>
      <c r="B150" s="27"/>
      <c r="C150" s="26" t="s">
        <v>34</v>
      </c>
      <c r="D150" s="25">
        <v>911.5</v>
      </c>
      <c r="E150" s="25">
        <v>911.5</v>
      </c>
      <c r="F150" s="25">
        <v>141.30000000000001</v>
      </c>
      <c r="G150" s="25">
        <v>141</v>
      </c>
      <c r="H150" s="24">
        <f>G150/E150*100</f>
        <v>15.469007131102577</v>
      </c>
      <c r="I150" s="23">
        <f>G150/F150*100</f>
        <v>99.787685774946908</v>
      </c>
    </row>
    <row r="151" spans="1:9" ht="15" x14ac:dyDescent="0.25">
      <c r="A151" s="28"/>
      <c r="B151" s="27"/>
      <c r="C151" s="26" t="s">
        <v>32</v>
      </c>
      <c r="D151" s="25">
        <v>297</v>
      </c>
      <c r="E151" s="25">
        <v>494.5</v>
      </c>
      <c r="F151" s="25">
        <v>215.4</v>
      </c>
      <c r="G151" s="25">
        <v>212.1</v>
      </c>
      <c r="H151" s="24">
        <f>G151/E151*100</f>
        <v>42.891809908998994</v>
      </c>
      <c r="I151" s="23">
        <f>G151/F151*100</f>
        <v>98.467966573816142</v>
      </c>
    </row>
    <row r="152" spans="1:9" ht="33.75" customHeight="1" x14ac:dyDescent="0.25">
      <c r="A152" s="56">
        <v>8</v>
      </c>
      <c r="B152" s="55" t="s">
        <v>56</v>
      </c>
      <c r="C152" s="61" t="s">
        <v>55</v>
      </c>
      <c r="D152" s="53">
        <f>D153+D158</f>
        <v>16284.400000000001</v>
      </c>
      <c r="E152" s="53">
        <f>E153+E158</f>
        <v>16739.07</v>
      </c>
      <c r="F152" s="53">
        <f>F153+F158</f>
        <v>2743.4</v>
      </c>
      <c r="G152" s="53">
        <f>G153+G158</f>
        <v>2497.7000000000003</v>
      </c>
      <c r="H152" s="60">
        <f>G152/E152*100</f>
        <v>14.921378547314756</v>
      </c>
      <c r="I152" s="59">
        <f>G152/F152*100</f>
        <v>91.043960049573528</v>
      </c>
    </row>
    <row r="153" spans="1:9" ht="15" x14ac:dyDescent="0.25">
      <c r="A153" s="28"/>
      <c r="B153" s="27" t="s">
        <v>54</v>
      </c>
      <c r="C153" s="26" t="s">
        <v>53</v>
      </c>
      <c r="D153" s="25">
        <v>13784.2</v>
      </c>
      <c r="E153" s="25">
        <v>14178.87</v>
      </c>
      <c r="F153" s="25">
        <v>2245.9</v>
      </c>
      <c r="G153" s="25">
        <v>2019.4</v>
      </c>
      <c r="H153" s="24">
        <f>G153/E153*100</f>
        <v>14.242319733518963</v>
      </c>
      <c r="I153" s="23">
        <f>G153/F153*100</f>
        <v>89.914956142303765</v>
      </c>
    </row>
    <row r="154" spans="1:9" ht="15" x14ac:dyDescent="0.25">
      <c r="A154" s="28"/>
      <c r="B154" s="27"/>
      <c r="C154" s="26" t="s">
        <v>35</v>
      </c>
      <c r="D154" s="25">
        <v>0</v>
      </c>
      <c r="E154" s="25">
        <v>0</v>
      </c>
      <c r="F154" s="25">
        <v>0</v>
      </c>
      <c r="G154" s="25">
        <v>0</v>
      </c>
      <c r="H154" s="24">
        <v>0</v>
      </c>
      <c r="I154" s="23">
        <v>0</v>
      </c>
    </row>
    <row r="155" spans="1:9" ht="15" x14ac:dyDescent="0.25">
      <c r="A155" s="28"/>
      <c r="B155" s="27"/>
      <c r="C155" s="26" t="s">
        <v>34</v>
      </c>
      <c r="D155" s="25">
        <v>0</v>
      </c>
      <c r="E155" s="25">
        <v>0</v>
      </c>
      <c r="F155" s="25">
        <v>0</v>
      </c>
      <c r="G155" s="25">
        <v>0</v>
      </c>
      <c r="H155" s="24">
        <v>0</v>
      </c>
      <c r="I155" s="23">
        <v>0</v>
      </c>
    </row>
    <row r="156" spans="1:9" ht="15" x14ac:dyDescent="0.25">
      <c r="A156" s="28"/>
      <c r="B156" s="27"/>
      <c r="C156" s="26" t="s">
        <v>33</v>
      </c>
      <c r="D156" s="25">
        <v>0</v>
      </c>
      <c r="E156" s="25">
        <v>0</v>
      </c>
      <c r="F156" s="25">
        <v>0</v>
      </c>
      <c r="G156" s="25">
        <v>0</v>
      </c>
      <c r="H156" s="24">
        <v>0</v>
      </c>
      <c r="I156" s="23">
        <v>0</v>
      </c>
    </row>
    <row r="157" spans="1:9" ht="15" x14ac:dyDescent="0.25">
      <c r="A157" s="28"/>
      <c r="B157" s="27"/>
      <c r="C157" s="26" t="s">
        <v>32</v>
      </c>
      <c r="D157" s="25">
        <v>0</v>
      </c>
      <c r="E157" s="25">
        <v>0</v>
      </c>
      <c r="F157" s="25">
        <v>0</v>
      </c>
      <c r="G157" s="25">
        <v>0</v>
      </c>
      <c r="H157" s="24">
        <v>0</v>
      </c>
      <c r="I157" s="23">
        <v>0</v>
      </c>
    </row>
    <row r="158" spans="1:9" ht="15" x14ac:dyDescent="0.25">
      <c r="A158" s="28"/>
      <c r="B158" s="27" t="s">
        <v>52</v>
      </c>
      <c r="C158" s="26" t="s">
        <v>51</v>
      </c>
      <c r="D158" s="25">
        <v>2500.1999999999998</v>
      </c>
      <c r="E158" s="25">
        <v>2560.1999999999998</v>
      </c>
      <c r="F158" s="25">
        <v>497.5</v>
      </c>
      <c r="G158" s="25">
        <v>478.3</v>
      </c>
      <c r="H158" s="24">
        <f>G158/E158*100</f>
        <v>18.68213420826498</v>
      </c>
      <c r="I158" s="23">
        <f>G158/F158*100</f>
        <v>96.140703517587951</v>
      </c>
    </row>
    <row r="159" spans="1:9" ht="15" x14ac:dyDescent="0.25">
      <c r="A159" s="28"/>
      <c r="B159" s="27"/>
      <c r="C159" s="26" t="s">
        <v>35</v>
      </c>
      <c r="D159" s="25">
        <v>1667.3</v>
      </c>
      <c r="E159" s="25">
        <v>1667.3</v>
      </c>
      <c r="F159" s="25">
        <v>348.6</v>
      </c>
      <c r="G159" s="25">
        <v>342.5</v>
      </c>
      <c r="H159" s="24">
        <f>G159/E159*100</f>
        <v>20.54219396629281</v>
      </c>
      <c r="I159" s="23">
        <f>G159/F159*100</f>
        <v>98.250143430866316</v>
      </c>
    </row>
    <row r="160" spans="1:9" ht="15" x14ac:dyDescent="0.25">
      <c r="A160" s="28"/>
      <c r="B160" s="27"/>
      <c r="C160" s="26" t="s">
        <v>34</v>
      </c>
      <c r="D160" s="25">
        <v>503.5</v>
      </c>
      <c r="E160" s="25">
        <v>503.5</v>
      </c>
      <c r="F160" s="25">
        <v>89.7</v>
      </c>
      <c r="G160" s="25">
        <v>81.150000000000006</v>
      </c>
      <c r="H160" s="24">
        <f>G160/E160*100</f>
        <v>16.117179741807348</v>
      </c>
      <c r="I160" s="23">
        <f>G160/F160*100</f>
        <v>90.468227424749173</v>
      </c>
    </row>
    <row r="161" spans="1:9" ht="15" x14ac:dyDescent="0.25">
      <c r="A161" s="28"/>
      <c r="B161" s="27"/>
      <c r="C161" s="26" t="s">
        <v>33</v>
      </c>
      <c r="D161" s="25">
        <v>0</v>
      </c>
      <c r="E161" s="25">
        <v>0</v>
      </c>
      <c r="F161" s="25">
        <v>0</v>
      </c>
      <c r="G161" s="25">
        <v>0</v>
      </c>
      <c r="H161" s="24">
        <v>0</v>
      </c>
      <c r="I161" s="23">
        <v>0</v>
      </c>
    </row>
    <row r="162" spans="1:9" ht="15.75" x14ac:dyDescent="0.25">
      <c r="A162" s="56">
        <v>9</v>
      </c>
      <c r="B162" s="55" t="s">
        <v>50</v>
      </c>
      <c r="C162" s="58" t="s">
        <v>49</v>
      </c>
      <c r="D162" s="53">
        <f>D163+D168+D173+D178</f>
        <v>12774.2</v>
      </c>
      <c r="E162" s="53">
        <f>E163+E168+E173+E178</f>
        <v>14525.7</v>
      </c>
      <c r="F162" s="53">
        <f>F163+F168+F173+F178</f>
        <v>1864.2</v>
      </c>
      <c r="G162" s="53">
        <f>G163+G168+G173+G178</f>
        <v>1333.37</v>
      </c>
      <c r="H162" s="53">
        <f>G162/E162*100</f>
        <v>9.1793855029361744</v>
      </c>
      <c r="I162" s="44">
        <f>G162/F162*100</f>
        <v>71.525050960197404</v>
      </c>
    </row>
    <row r="163" spans="1:9" ht="15" x14ac:dyDescent="0.25">
      <c r="A163" s="28"/>
      <c r="B163" s="27" t="s">
        <v>48</v>
      </c>
      <c r="C163" s="30" t="s">
        <v>47</v>
      </c>
      <c r="D163" s="25">
        <v>0</v>
      </c>
      <c r="E163" s="25">
        <v>327.5</v>
      </c>
      <c r="F163" s="25">
        <v>0</v>
      </c>
      <c r="G163" s="25">
        <v>0</v>
      </c>
      <c r="H163" s="24">
        <v>0</v>
      </c>
      <c r="I163" s="57">
        <v>0</v>
      </c>
    </row>
    <row r="164" spans="1:9" ht="15" x14ac:dyDescent="0.25">
      <c r="A164" s="28"/>
      <c r="B164" s="27"/>
      <c r="C164" s="26" t="s">
        <v>35</v>
      </c>
      <c r="D164" s="25">
        <v>0</v>
      </c>
      <c r="E164" s="25">
        <v>0</v>
      </c>
      <c r="F164" s="25">
        <v>0</v>
      </c>
      <c r="G164" s="25">
        <v>0</v>
      </c>
      <c r="H164" s="24">
        <v>0</v>
      </c>
      <c r="I164" s="23">
        <v>0</v>
      </c>
    </row>
    <row r="165" spans="1:9" ht="15" x14ac:dyDescent="0.25">
      <c r="A165" s="28"/>
      <c r="B165" s="27"/>
      <c r="C165" s="26" t="s">
        <v>34</v>
      </c>
      <c r="D165" s="25">
        <v>0</v>
      </c>
      <c r="E165" s="25">
        <v>0</v>
      </c>
      <c r="F165" s="25">
        <v>0</v>
      </c>
      <c r="G165" s="25">
        <v>0</v>
      </c>
      <c r="H165" s="24">
        <v>0</v>
      </c>
      <c r="I165" s="23">
        <v>0</v>
      </c>
    </row>
    <row r="166" spans="1:9" ht="15" x14ac:dyDescent="0.25">
      <c r="A166" s="28"/>
      <c r="B166" s="27"/>
      <c r="C166" s="26" t="s">
        <v>33</v>
      </c>
      <c r="D166" s="25">
        <v>0</v>
      </c>
      <c r="E166" s="25">
        <v>0</v>
      </c>
      <c r="F166" s="25">
        <v>0</v>
      </c>
      <c r="G166" s="25">
        <v>0</v>
      </c>
      <c r="H166" s="24">
        <v>0</v>
      </c>
      <c r="I166" s="23">
        <v>0</v>
      </c>
    </row>
    <row r="167" spans="1:9" ht="15.75" customHeight="1" x14ac:dyDescent="0.25">
      <c r="A167" s="28"/>
      <c r="B167" s="27"/>
      <c r="C167" s="26" t="s">
        <v>32</v>
      </c>
      <c r="D167" s="25">
        <v>0</v>
      </c>
      <c r="E167" s="25">
        <v>0</v>
      </c>
      <c r="F167" s="25">
        <v>0</v>
      </c>
      <c r="G167" s="25">
        <v>0</v>
      </c>
      <c r="H167" s="24">
        <v>0</v>
      </c>
      <c r="I167" s="23">
        <v>0</v>
      </c>
    </row>
    <row r="168" spans="1:9" ht="17.25" customHeight="1" x14ac:dyDescent="0.25">
      <c r="A168" s="28"/>
      <c r="B168" s="27" t="s">
        <v>46</v>
      </c>
      <c r="C168" s="30" t="s">
        <v>45</v>
      </c>
      <c r="D168" s="25">
        <v>3000</v>
      </c>
      <c r="E168" s="25">
        <v>3000</v>
      </c>
      <c r="F168" s="25">
        <v>0</v>
      </c>
      <c r="G168" s="25">
        <v>0</v>
      </c>
      <c r="H168" s="24">
        <f>G168/E168*100</f>
        <v>0</v>
      </c>
      <c r="I168" s="23">
        <v>0</v>
      </c>
    </row>
    <row r="169" spans="1:9" ht="15.75" customHeight="1" x14ac:dyDescent="0.25">
      <c r="A169" s="28"/>
      <c r="B169" s="27"/>
      <c r="C169" s="26" t="s">
        <v>35</v>
      </c>
      <c r="D169" s="25">
        <v>0</v>
      </c>
      <c r="E169" s="25">
        <v>0</v>
      </c>
      <c r="F169" s="25">
        <v>0</v>
      </c>
      <c r="G169" s="25">
        <v>0</v>
      </c>
      <c r="H169" s="24">
        <v>0</v>
      </c>
      <c r="I169" s="23">
        <v>0</v>
      </c>
    </row>
    <row r="170" spans="1:9" ht="17.25" customHeight="1" x14ac:dyDescent="0.25">
      <c r="A170" s="28"/>
      <c r="B170" s="27"/>
      <c r="C170" s="26" t="s">
        <v>34</v>
      </c>
      <c r="D170" s="25">
        <v>0</v>
      </c>
      <c r="E170" s="25">
        <v>0</v>
      </c>
      <c r="F170" s="25">
        <v>0</v>
      </c>
      <c r="G170" s="25">
        <v>0</v>
      </c>
      <c r="H170" s="24">
        <v>0</v>
      </c>
      <c r="I170" s="23">
        <v>0</v>
      </c>
    </row>
    <row r="171" spans="1:9" ht="15" x14ac:dyDescent="0.25">
      <c r="A171" s="28"/>
      <c r="B171" s="27"/>
      <c r="C171" s="26" t="s">
        <v>33</v>
      </c>
      <c r="D171" s="25">
        <v>0</v>
      </c>
      <c r="E171" s="25">
        <v>0</v>
      </c>
      <c r="F171" s="25">
        <v>0</v>
      </c>
      <c r="G171" s="25">
        <v>0</v>
      </c>
      <c r="H171" s="24">
        <v>0</v>
      </c>
      <c r="I171" s="23">
        <v>0</v>
      </c>
    </row>
    <row r="172" spans="1:9" ht="15" x14ac:dyDescent="0.25">
      <c r="A172" s="28"/>
      <c r="B172" s="27"/>
      <c r="C172" s="26" t="s">
        <v>32</v>
      </c>
      <c r="D172" s="25">
        <v>0</v>
      </c>
      <c r="E172" s="25">
        <v>0</v>
      </c>
      <c r="F172" s="25">
        <v>0</v>
      </c>
      <c r="G172" s="25">
        <v>0</v>
      </c>
      <c r="H172" s="24">
        <v>0</v>
      </c>
      <c r="I172" s="23">
        <v>0</v>
      </c>
    </row>
    <row r="173" spans="1:9" ht="15" x14ac:dyDescent="0.25">
      <c r="A173" s="28"/>
      <c r="B173" s="27" t="s">
        <v>44</v>
      </c>
      <c r="C173" s="26" t="s">
        <v>43</v>
      </c>
      <c r="D173" s="25">
        <v>0</v>
      </c>
      <c r="E173" s="25">
        <v>0</v>
      </c>
      <c r="F173" s="25">
        <v>0</v>
      </c>
      <c r="G173" s="25">
        <v>0</v>
      </c>
      <c r="H173" s="24">
        <v>0</v>
      </c>
      <c r="I173" s="23">
        <v>0</v>
      </c>
    </row>
    <row r="174" spans="1:9" ht="15" x14ac:dyDescent="0.25">
      <c r="A174" s="28"/>
      <c r="B174" s="27"/>
      <c r="C174" s="26" t="s">
        <v>35</v>
      </c>
      <c r="D174" s="25">
        <v>0</v>
      </c>
      <c r="E174" s="25">
        <v>0</v>
      </c>
      <c r="F174" s="25">
        <v>0</v>
      </c>
      <c r="G174" s="25">
        <v>0</v>
      </c>
      <c r="H174" s="24">
        <v>0</v>
      </c>
      <c r="I174" s="23">
        <v>0</v>
      </c>
    </row>
    <row r="175" spans="1:9" ht="15" x14ac:dyDescent="0.25">
      <c r="A175" s="28"/>
      <c r="B175" s="27"/>
      <c r="C175" s="26" t="s">
        <v>34</v>
      </c>
      <c r="D175" s="25">
        <v>0</v>
      </c>
      <c r="E175" s="25">
        <v>0</v>
      </c>
      <c r="F175" s="25">
        <v>0</v>
      </c>
      <c r="G175" s="25">
        <v>0</v>
      </c>
      <c r="H175" s="24">
        <v>0</v>
      </c>
      <c r="I175" s="23">
        <v>0</v>
      </c>
    </row>
    <row r="176" spans="1:9" ht="15" x14ac:dyDescent="0.25">
      <c r="A176" s="28"/>
      <c r="B176" s="27"/>
      <c r="C176" s="26" t="s">
        <v>33</v>
      </c>
      <c r="D176" s="25">
        <v>0</v>
      </c>
      <c r="E176" s="25">
        <v>0</v>
      </c>
      <c r="F176" s="25">
        <v>0</v>
      </c>
      <c r="G176" s="25">
        <v>0</v>
      </c>
      <c r="H176" s="24">
        <v>0</v>
      </c>
      <c r="I176" s="23">
        <v>0</v>
      </c>
    </row>
    <row r="177" spans="1:9" ht="15" x14ac:dyDescent="0.25">
      <c r="A177" s="28"/>
      <c r="B177" s="27"/>
      <c r="C177" s="26" t="s">
        <v>32</v>
      </c>
      <c r="D177" s="25">
        <v>0</v>
      </c>
      <c r="E177" s="25">
        <v>0</v>
      </c>
      <c r="F177" s="25">
        <v>0</v>
      </c>
      <c r="G177" s="25">
        <v>0</v>
      </c>
      <c r="H177" s="24">
        <v>0</v>
      </c>
      <c r="I177" s="23">
        <v>0</v>
      </c>
    </row>
    <row r="178" spans="1:9" ht="15" x14ac:dyDescent="0.25">
      <c r="A178" s="28"/>
      <c r="B178" s="27" t="s">
        <v>42</v>
      </c>
      <c r="C178" s="32" t="s">
        <v>41</v>
      </c>
      <c r="D178" s="25">
        <v>9774.2000000000007</v>
      </c>
      <c r="E178" s="25">
        <v>11198.2</v>
      </c>
      <c r="F178" s="25">
        <v>1864.2</v>
      </c>
      <c r="G178" s="25">
        <v>1333.37</v>
      </c>
      <c r="H178" s="24">
        <f>G178/E178*100</f>
        <v>11.907002911182154</v>
      </c>
      <c r="I178" s="23">
        <f>G178/F178*100</f>
        <v>71.525050960197404</v>
      </c>
    </row>
    <row r="179" spans="1:9" ht="15" x14ac:dyDescent="0.25">
      <c r="A179" s="28"/>
      <c r="B179" s="27"/>
      <c r="C179" s="26" t="s">
        <v>35</v>
      </c>
      <c r="D179" s="25">
        <v>4551.1000000000004</v>
      </c>
      <c r="E179" s="25">
        <v>4551.1000000000004</v>
      </c>
      <c r="F179" s="25">
        <v>889</v>
      </c>
      <c r="G179" s="25">
        <v>880.2</v>
      </c>
      <c r="H179" s="24">
        <f>G179/E179*100</f>
        <v>19.340379248972773</v>
      </c>
      <c r="I179" s="23">
        <f>G179/F179*100</f>
        <v>99.010123734533181</v>
      </c>
    </row>
    <row r="180" spans="1:9" ht="15" x14ac:dyDescent="0.25">
      <c r="A180" s="28"/>
      <c r="B180" s="27"/>
      <c r="C180" s="26" t="s">
        <v>34</v>
      </c>
      <c r="D180" s="25">
        <v>1374.4</v>
      </c>
      <c r="E180" s="25">
        <v>1374.4</v>
      </c>
      <c r="F180" s="25">
        <v>252.1</v>
      </c>
      <c r="G180" s="25">
        <v>224</v>
      </c>
      <c r="H180" s="24">
        <f>G180/E180*100</f>
        <v>16.298020954598368</v>
      </c>
      <c r="I180" s="23">
        <f>G180/F180*100</f>
        <v>88.853629512098379</v>
      </c>
    </row>
    <row r="181" spans="1:9" ht="15" x14ac:dyDescent="0.25">
      <c r="A181" s="28"/>
      <c r="B181" s="27"/>
      <c r="C181" s="26" t="s">
        <v>32</v>
      </c>
      <c r="D181" s="25">
        <v>626.70000000000005</v>
      </c>
      <c r="E181" s="25">
        <v>626.70000000000005</v>
      </c>
      <c r="F181" s="25">
        <v>131.80000000000001</v>
      </c>
      <c r="G181" s="25">
        <v>59</v>
      </c>
      <c r="H181" s="24">
        <f>G181/E181*100</f>
        <v>9.414392851444072</v>
      </c>
      <c r="I181" s="23">
        <f>G181/F181*100</f>
        <v>44.764795144157809</v>
      </c>
    </row>
    <row r="182" spans="1:9" ht="15.75" x14ac:dyDescent="0.25">
      <c r="A182" s="56">
        <v>10</v>
      </c>
      <c r="B182" s="55">
        <v>1000</v>
      </c>
      <c r="C182" s="54" t="s">
        <v>40</v>
      </c>
      <c r="D182" s="53">
        <f>D183+D184+D189+D191+D190</f>
        <v>166926.26999999999</v>
      </c>
      <c r="E182" s="53">
        <f>E183+E184+E189+E191+E190</f>
        <v>171436.24</v>
      </c>
      <c r="F182" s="53">
        <f>F183+F184+F189+F191+F190</f>
        <v>41000.01</v>
      </c>
      <c r="G182" s="53">
        <f>G183+G184+G189+G191+G190</f>
        <v>40243.270000000004</v>
      </c>
      <c r="H182" s="45">
        <f>G182/E182*100</f>
        <v>23.474190754533584</v>
      </c>
      <c r="I182" s="44">
        <f>G182/F182*100</f>
        <v>98.154293133099245</v>
      </c>
    </row>
    <row r="183" spans="1:9" ht="15" x14ac:dyDescent="0.25">
      <c r="A183" s="28"/>
      <c r="B183" s="27">
        <v>1001</v>
      </c>
      <c r="C183" s="26" t="s">
        <v>39</v>
      </c>
      <c r="D183" s="25">
        <v>1145.3</v>
      </c>
      <c r="E183" s="25">
        <v>1145.3399999999999</v>
      </c>
      <c r="F183" s="25">
        <v>285</v>
      </c>
      <c r="G183" s="25">
        <v>223.87</v>
      </c>
      <c r="H183" s="24">
        <f>G183/E183*100</f>
        <v>19.546160965302882</v>
      </c>
      <c r="I183" s="23">
        <f>G183/F183*100</f>
        <v>78.550877192982455</v>
      </c>
    </row>
    <row r="184" spans="1:9" ht="15" x14ac:dyDescent="0.25">
      <c r="A184" s="28"/>
      <c r="B184" s="27">
        <v>1002</v>
      </c>
      <c r="C184" s="26" t="s">
        <v>38</v>
      </c>
      <c r="D184" s="25">
        <v>18043.43</v>
      </c>
      <c r="E184" s="25">
        <v>18043.400000000001</v>
      </c>
      <c r="F184" s="25">
        <v>4322</v>
      </c>
      <c r="G184" s="25">
        <v>4300</v>
      </c>
      <c r="H184" s="24">
        <f>G184/E184*100</f>
        <v>23.831428666437589</v>
      </c>
      <c r="I184" s="23">
        <f>G184/F184*100</f>
        <v>99.490976399814897</v>
      </c>
    </row>
    <row r="185" spans="1:9" ht="15" x14ac:dyDescent="0.25">
      <c r="A185" s="28"/>
      <c r="B185" s="27"/>
      <c r="C185" s="26" t="s">
        <v>35</v>
      </c>
      <c r="D185" s="25">
        <v>0</v>
      </c>
      <c r="E185" s="25">
        <v>0</v>
      </c>
      <c r="F185" s="25">
        <v>0</v>
      </c>
      <c r="G185" s="25">
        <v>0</v>
      </c>
      <c r="H185" s="24">
        <v>0</v>
      </c>
      <c r="I185" s="23">
        <v>0</v>
      </c>
    </row>
    <row r="186" spans="1:9" ht="15" x14ac:dyDescent="0.25">
      <c r="A186" s="28"/>
      <c r="B186" s="27"/>
      <c r="C186" s="26" t="s">
        <v>34</v>
      </c>
      <c r="D186" s="25">
        <v>0</v>
      </c>
      <c r="E186" s="25">
        <v>0</v>
      </c>
      <c r="F186" s="25">
        <v>0</v>
      </c>
      <c r="G186" s="25">
        <v>0</v>
      </c>
      <c r="H186" s="24">
        <v>0</v>
      </c>
      <c r="I186" s="23">
        <v>0</v>
      </c>
    </row>
    <row r="187" spans="1:9" ht="15" x14ac:dyDescent="0.25">
      <c r="A187" s="28"/>
      <c r="B187" s="27"/>
      <c r="C187" s="26" t="s">
        <v>33</v>
      </c>
      <c r="D187" s="25">
        <v>0</v>
      </c>
      <c r="E187" s="25">
        <v>0</v>
      </c>
      <c r="F187" s="25">
        <v>0</v>
      </c>
      <c r="G187" s="25">
        <v>0</v>
      </c>
      <c r="H187" s="24">
        <v>0</v>
      </c>
      <c r="I187" s="23">
        <v>0</v>
      </c>
    </row>
    <row r="188" spans="1:9" ht="15" x14ac:dyDescent="0.25">
      <c r="A188" s="28"/>
      <c r="B188" s="27"/>
      <c r="C188" s="26" t="s">
        <v>32</v>
      </c>
      <c r="D188" s="25">
        <v>0</v>
      </c>
      <c r="E188" s="25">
        <v>0</v>
      </c>
      <c r="F188" s="25">
        <v>0</v>
      </c>
      <c r="G188" s="25">
        <v>0</v>
      </c>
      <c r="H188" s="24">
        <v>0</v>
      </c>
      <c r="I188" s="23">
        <v>0</v>
      </c>
    </row>
    <row r="189" spans="1:9" ht="15" x14ac:dyDescent="0.25">
      <c r="A189" s="28"/>
      <c r="B189" s="27">
        <v>1003</v>
      </c>
      <c r="C189" s="26" t="s">
        <v>38</v>
      </c>
      <c r="D189" s="25">
        <v>131190.29999999999</v>
      </c>
      <c r="E189" s="25">
        <v>132394.20000000001</v>
      </c>
      <c r="F189" s="25">
        <v>34224.9</v>
      </c>
      <c r="G189" s="25">
        <v>33874.9</v>
      </c>
      <c r="H189" s="24">
        <f>G189/E189*100</f>
        <v>25.586392757386651</v>
      </c>
      <c r="I189" s="23">
        <f>G189/F189*100</f>
        <v>98.977352746100067</v>
      </c>
    </row>
    <row r="190" spans="1:9" ht="15" x14ac:dyDescent="0.25">
      <c r="A190" s="28"/>
      <c r="B190" s="27">
        <v>1004</v>
      </c>
      <c r="C190" s="26" t="s">
        <v>37</v>
      </c>
      <c r="D190" s="25">
        <v>8360.7999999999993</v>
      </c>
      <c r="E190" s="25">
        <v>8360.7999999999993</v>
      </c>
      <c r="F190" s="25">
        <v>256.55</v>
      </c>
      <c r="G190" s="25">
        <v>191.8</v>
      </c>
      <c r="H190" s="24">
        <f>G190/E190*100</f>
        <v>2.2940388479571339</v>
      </c>
      <c r="I190" s="23">
        <f>G190/F190*100</f>
        <v>74.761255115961802</v>
      </c>
    </row>
    <row r="191" spans="1:9" ht="17.25" customHeight="1" x14ac:dyDescent="0.25">
      <c r="A191" s="28"/>
      <c r="B191" s="27">
        <v>1006</v>
      </c>
      <c r="C191" s="32" t="s">
        <v>36</v>
      </c>
      <c r="D191" s="25">
        <v>8186.44</v>
      </c>
      <c r="E191" s="25">
        <v>11492.5</v>
      </c>
      <c r="F191" s="25">
        <v>1911.56</v>
      </c>
      <c r="G191" s="25">
        <v>1652.7</v>
      </c>
      <c r="H191" s="24">
        <f>G191/E191*100</f>
        <v>14.380683054165761</v>
      </c>
      <c r="I191" s="23">
        <f>G191/F191*100</f>
        <v>86.458180752892929</v>
      </c>
    </row>
    <row r="192" spans="1:9" ht="21" customHeight="1" x14ac:dyDescent="0.25">
      <c r="A192" s="28"/>
      <c r="B192" s="27"/>
      <c r="C192" s="26" t="s">
        <v>35</v>
      </c>
      <c r="D192" s="25">
        <v>5411.1</v>
      </c>
      <c r="E192" s="25">
        <v>5411.1</v>
      </c>
      <c r="F192" s="25">
        <v>1318.8</v>
      </c>
      <c r="G192" s="25">
        <v>1136.95</v>
      </c>
      <c r="H192" s="24">
        <f>G192/E192*100</f>
        <v>21.011439448540962</v>
      </c>
      <c r="I192" s="23">
        <f>G192/F192*100</f>
        <v>86.210949347892026</v>
      </c>
    </row>
    <row r="193" spans="1:11" ht="15" x14ac:dyDescent="0.25">
      <c r="A193" s="28"/>
      <c r="B193" s="27"/>
      <c r="C193" s="26" t="s">
        <v>34</v>
      </c>
      <c r="D193" s="25">
        <v>1634.1</v>
      </c>
      <c r="E193" s="25">
        <v>1634.1</v>
      </c>
      <c r="F193" s="25">
        <v>400</v>
      </c>
      <c r="G193" s="25">
        <v>281</v>
      </c>
      <c r="H193" s="24">
        <f>G193/E193*100</f>
        <v>17.196010036105502</v>
      </c>
      <c r="I193" s="23">
        <f>G193/F193*100</f>
        <v>70.25</v>
      </c>
    </row>
    <row r="194" spans="1:11" ht="15" x14ac:dyDescent="0.25">
      <c r="A194" s="28"/>
      <c r="B194" s="27"/>
      <c r="C194" s="26" t="s">
        <v>33</v>
      </c>
      <c r="D194" s="25">
        <v>155.4</v>
      </c>
      <c r="E194" s="25">
        <v>155.4</v>
      </c>
      <c r="F194" s="25">
        <v>59.6</v>
      </c>
      <c r="G194" s="25">
        <v>46.33</v>
      </c>
      <c r="H194" s="24">
        <f>G194/E194*100</f>
        <v>29.813384813384815</v>
      </c>
      <c r="I194" s="23">
        <f>G194/F194*100</f>
        <v>77.734899328859058</v>
      </c>
    </row>
    <row r="195" spans="1:11" ht="15" x14ac:dyDescent="0.25">
      <c r="A195" s="28"/>
      <c r="B195" s="27"/>
      <c r="C195" s="26" t="s">
        <v>32</v>
      </c>
      <c r="D195" s="25">
        <v>409.6</v>
      </c>
      <c r="E195" s="25">
        <v>409.6</v>
      </c>
      <c r="F195" s="25">
        <v>89.6</v>
      </c>
      <c r="G195" s="25">
        <v>84.8</v>
      </c>
      <c r="H195" s="24">
        <f>G195/E195*100</f>
        <v>20.703124999999996</v>
      </c>
      <c r="I195" s="23">
        <f>G195/F195*100</f>
        <v>94.642857142857153</v>
      </c>
    </row>
    <row r="196" spans="1:11" ht="15.75" x14ac:dyDescent="0.25">
      <c r="A196" s="56">
        <v>11</v>
      </c>
      <c r="B196" s="55">
        <v>1100</v>
      </c>
      <c r="C196" s="54" t="s">
        <v>31</v>
      </c>
      <c r="D196" s="53">
        <f>D197</f>
        <v>469.6</v>
      </c>
      <c r="E196" s="53">
        <f>E197</f>
        <v>469.63</v>
      </c>
      <c r="F196" s="53">
        <f>F197</f>
        <v>69.099999999999994</v>
      </c>
      <c r="G196" s="53">
        <f>G197</f>
        <v>61.57</v>
      </c>
      <c r="H196" s="45">
        <f>G196/E196*100</f>
        <v>13.110320890914123</v>
      </c>
      <c r="I196" s="52">
        <f>G196/F196*100</f>
        <v>89.102749638205509</v>
      </c>
    </row>
    <row r="197" spans="1:11" ht="15" x14ac:dyDescent="0.25">
      <c r="A197" s="28"/>
      <c r="B197" s="27">
        <v>1102</v>
      </c>
      <c r="C197" s="32" t="s">
        <v>30</v>
      </c>
      <c r="D197" s="25">
        <v>469.6</v>
      </c>
      <c r="E197" s="25">
        <v>469.63</v>
      </c>
      <c r="F197" s="25">
        <v>69.099999999999994</v>
      </c>
      <c r="G197" s="25">
        <v>61.57</v>
      </c>
      <c r="H197" s="24">
        <f>G197/E197*100</f>
        <v>13.110320890914123</v>
      </c>
      <c r="I197" s="23">
        <f>G197/F197*100</f>
        <v>89.102749638205509</v>
      </c>
    </row>
    <row r="198" spans="1:11" ht="14.25" x14ac:dyDescent="0.2">
      <c r="A198" s="48">
        <v>12</v>
      </c>
      <c r="B198" s="51" t="s">
        <v>29</v>
      </c>
      <c r="C198" s="46" t="s">
        <v>28</v>
      </c>
      <c r="D198" s="45">
        <f>SUM(D199)</f>
        <v>10</v>
      </c>
      <c r="E198" s="45">
        <f>E199</f>
        <v>4.0999999999999996</v>
      </c>
      <c r="F198" s="45">
        <f>F199</f>
        <v>10</v>
      </c>
      <c r="G198" s="45">
        <f>G199</f>
        <v>4.0999999999999996</v>
      </c>
      <c r="H198" s="45">
        <f>G198/E198*100</f>
        <v>100</v>
      </c>
      <c r="I198" s="44">
        <f>G198/F198*100</f>
        <v>41</v>
      </c>
    </row>
    <row r="199" spans="1:11" ht="15" x14ac:dyDescent="0.25">
      <c r="A199" s="50"/>
      <c r="B199" s="49" t="s">
        <v>27</v>
      </c>
      <c r="C199" s="32" t="s">
        <v>26</v>
      </c>
      <c r="D199" s="25">
        <v>10</v>
      </c>
      <c r="E199" s="25">
        <v>4.0999999999999996</v>
      </c>
      <c r="F199" s="25">
        <v>10</v>
      </c>
      <c r="G199" s="25">
        <v>4.0999999999999996</v>
      </c>
      <c r="H199" s="24">
        <f>G199/E199*100</f>
        <v>100</v>
      </c>
      <c r="I199" s="23">
        <f>G199/F199*100</f>
        <v>41</v>
      </c>
    </row>
    <row r="200" spans="1:11" ht="30.75" customHeight="1" x14ac:dyDescent="0.2">
      <c r="A200" s="48">
        <v>13</v>
      </c>
      <c r="B200" s="47">
        <v>1400</v>
      </c>
      <c r="C200" s="46" t="s">
        <v>25</v>
      </c>
      <c r="D200" s="45">
        <f>D201+D202</f>
        <v>66696</v>
      </c>
      <c r="E200" s="45">
        <f>E201+E202</f>
        <v>67092.2</v>
      </c>
      <c r="F200" s="45">
        <f>F201+F202</f>
        <v>19249.7</v>
      </c>
      <c r="G200" s="45">
        <f>G201+G202</f>
        <v>17491.89</v>
      </c>
      <c r="H200" s="45">
        <f>G200/E200*100</f>
        <v>26.071421118997439</v>
      </c>
      <c r="I200" s="44">
        <f>G200/F200*100</f>
        <v>90.868377169514332</v>
      </c>
    </row>
    <row r="201" spans="1:11" ht="15" x14ac:dyDescent="0.25">
      <c r="A201" s="28"/>
      <c r="B201" s="27" t="s">
        <v>24</v>
      </c>
      <c r="C201" s="26" t="s">
        <v>23</v>
      </c>
      <c r="D201" s="25">
        <v>47016.4</v>
      </c>
      <c r="E201" s="25">
        <v>47016.4</v>
      </c>
      <c r="F201" s="25">
        <v>14685.2</v>
      </c>
      <c r="G201" s="25">
        <v>13733.52</v>
      </c>
      <c r="H201" s="24">
        <f>G201/E201*100</f>
        <v>29.210062871678815</v>
      </c>
      <c r="I201" s="23">
        <f>G201/F201*100</f>
        <v>93.519461771034784</v>
      </c>
    </row>
    <row r="202" spans="1:11" ht="30" x14ac:dyDescent="0.25">
      <c r="A202" s="28"/>
      <c r="B202" s="27">
        <v>1403</v>
      </c>
      <c r="C202" s="32" t="s">
        <v>22</v>
      </c>
      <c r="D202" s="25">
        <v>19679.599999999999</v>
      </c>
      <c r="E202" s="25">
        <v>20075.8</v>
      </c>
      <c r="F202" s="25">
        <v>4564.5</v>
      </c>
      <c r="G202" s="25">
        <v>3758.37</v>
      </c>
      <c r="H202" s="24">
        <f>G202/E202*100</f>
        <v>18.720897797348051</v>
      </c>
      <c r="I202" s="23">
        <f>G202/F202*100</f>
        <v>82.33913900755833</v>
      </c>
    </row>
    <row r="203" spans="1:11" ht="15.75" x14ac:dyDescent="0.25">
      <c r="A203" s="43"/>
      <c r="B203" s="42"/>
      <c r="C203" s="41" t="s">
        <v>21</v>
      </c>
      <c r="D203" s="40">
        <f>D84+D110+D117+D114+D125+D134+D136+D152+D162+D182+D196+D198+D200</f>
        <v>748912.5</v>
      </c>
      <c r="E203" s="40">
        <f>E84+E110+E117+E114+E125+E134+E136+E152+E162+E182+E196+E198+E200</f>
        <v>794170.50999999989</v>
      </c>
      <c r="F203" s="40">
        <f>F84+F110+F117+F114+F125+F134+F136+F152+F162+F182+F196+F198+F200</f>
        <v>165041.96</v>
      </c>
      <c r="G203" s="40">
        <f>G84+G110+G117+G114+G125+G136+G152+G162+G182+G196+G198+G200</f>
        <v>159780.75</v>
      </c>
      <c r="H203" s="40">
        <f>G203/E203*100</f>
        <v>20.119199591029894</v>
      </c>
      <c r="I203" s="39">
        <f>G203/F203*100</f>
        <v>96.81219854635755</v>
      </c>
    </row>
    <row r="204" spans="1:11" ht="14.25" x14ac:dyDescent="0.2">
      <c r="A204" s="28"/>
      <c r="B204" s="38"/>
      <c r="C204" s="37" t="s">
        <v>20</v>
      </c>
      <c r="D204" s="36">
        <f>D79-D203</f>
        <v>8849.3499999998603</v>
      </c>
      <c r="E204" s="36">
        <f>E79-E203</f>
        <v>-11104.509999999893</v>
      </c>
      <c r="F204" s="36">
        <f>F79-F203</f>
        <v>-1287.5599999999686</v>
      </c>
      <c r="G204" s="36">
        <f>G79-G203</f>
        <v>7736.7499999999418</v>
      </c>
      <c r="H204" s="35"/>
      <c r="I204" s="34">
        <v>0</v>
      </c>
      <c r="K204" s="33"/>
    </row>
    <row r="205" spans="1:11" ht="21.75" customHeight="1" x14ac:dyDescent="0.25">
      <c r="A205" s="28"/>
      <c r="B205" s="27"/>
      <c r="C205" s="32" t="s">
        <v>19</v>
      </c>
      <c r="D205" s="25">
        <f>D206+D207</f>
        <v>-6449.4000000000233</v>
      </c>
      <c r="E205" s="25">
        <f>E206+E207</f>
        <v>13504.5</v>
      </c>
      <c r="F205" s="25">
        <f>F206+F207</f>
        <v>-5252.9000000000233</v>
      </c>
      <c r="G205" s="25">
        <f>G206+G207</f>
        <v>-5336.6499999999942</v>
      </c>
      <c r="H205" s="24"/>
      <c r="I205" s="23">
        <v>0</v>
      </c>
    </row>
    <row r="206" spans="1:11" ht="15" x14ac:dyDescent="0.25">
      <c r="A206" s="28"/>
      <c r="B206" s="27"/>
      <c r="C206" s="26" t="s">
        <v>18</v>
      </c>
      <c r="D206" s="25">
        <v>-755361.9</v>
      </c>
      <c r="E206" s="25">
        <v>-783066</v>
      </c>
      <c r="F206" s="25">
        <v>-160429.70000000001</v>
      </c>
      <c r="G206" s="25">
        <v>-172153.8</v>
      </c>
      <c r="H206" s="24"/>
      <c r="I206" s="23">
        <v>0</v>
      </c>
    </row>
    <row r="207" spans="1:11" ht="15" x14ac:dyDescent="0.25">
      <c r="A207" s="28"/>
      <c r="B207" s="27"/>
      <c r="C207" s="26" t="s">
        <v>17</v>
      </c>
      <c r="D207" s="25">
        <v>748912.5</v>
      </c>
      <c r="E207" s="25">
        <v>796570.5</v>
      </c>
      <c r="F207" s="25">
        <v>155176.79999999999</v>
      </c>
      <c r="G207" s="25">
        <v>166817.15</v>
      </c>
      <c r="H207" s="24"/>
      <c r="I207" s="23">
        <v>0</v>
      </c>
    </row>
    <row r="208" spans="1:11" ht="16.5" customHeight="1" x14ac:dyDescent="0.25">
      <c r="A208" s="28"/>
      <c r="B208" s="27"/>
      <c r="C208" s="32" t="s">
        <v>16</v>
      </c>
      <c r="D208" s="25">
        <v>0</v>
      </c>
      <c r="E208" s="25">
        <v>0</v>
      </c>
      <c r="F208" s="25">
        <v>0</v>
      </c>
      <c r="G208" s="25">
        <v>0</v>
      </c>
      <c r="H208" s="24"/>
      <c r="I208" s="23">
        <v>0</v>
      </c>
    </row>
    <row r="209" spans="1:9" ht="15" x14ac:dyDescent="0.25">
      <c r="A209" s="28"/>
      <c r="B209" s="27"/>
      <c r="C209" s="32" t="s">
        <v>15</v>
      </c>
      <c r="D209" s="25">
        <v>0</v>
      </c>
      <c r="E209" s="25">
        <v>0</v>
      </c>
      <c r="F209" s="25">
        <v>0</v>
      </c>
      <c r="G209" s="25">
        <v>0</v>
      </c>
      <c r="H209" s="24"/>
      <c r="I209" s="23">
        <v>0</v>
      </c>
    </row>
    <row r="210" spans="1:9" ht="15" x14ac:dyDescent="0.25">
      <c r="A210" s="28"/>
      <c r="B210" s="27"/>
      <c r="C210" s="32" t="s">
        <v>14</v>
      </c>
      <c r="D210" s="25">
        <v>-2400</v>
      </c>
      <c r="E210" s="25">
        <v>-2400</v>
      </c>
      <c r="F210" s="25">
        <v>-2400</v>
      </c>
      <c r="G210" s="25">
        <v>-2400</v>
      </c>
      <c r="H210" s="24"/>
      <c r="I210" s="23">
        <v>0</v>
      </c>
    </row>
    <row r="211" spans="1:9" ht="15" x14ac:dyDescent="0.25">
      <c r="A211" s="28"/>
      <c r="B211" s="27"/>
      <c r="C211" s="32" t="s">
        <v>13</v>
      </c>
      <c r="D211" s="25">
        <v>0</v>
      </c>
      <c r="E211" s="25">
        <v>0</v>
      </c>
      <c r="F211" s="25">
        <v>0</v>
      </c>
      <c r="G211" s="25">
        <v>0</v>
      </c>
      <c r="H211" s="24"/>
      <c r="I211" s="23">
        <v>0</v>
      </c>
    </row>
    <row r="212" spans="1:9" ht="15" x14ac:dyDescent="0.25">
      <c r="A212" s="28"/>
      <c r="B212" s="27"/>
      <c r="C212" s="32" t="s">
        <v>12</v>
      </c>
      <c r="D212" s="25">
        <f>D205+D210+D211</f>
        <v>-8849.4000000000233</v>
      </c>
      <c r="E212" s="25">
        <f>E205+E210+E211</f>
        <v>11104.5</v>
      </c>
      <c r="F212" s="25">
        <f>F205+F210+F211</f>
        <v>-7652.9000000000233</v>
      </c>
      <c r="G212" s="25">
        <f>G205+G210+G211</f>
        <v>-7736.6499999999942</v>
      </c>
      <c r="H212" s="24"/>
      <c r="I212" s="23">
        <v>0</v>
      </c>
    </row>
    <row r="213" spans="1:9" ht="15" x14ac:dyDescent="0.25">
      <c r="A213" s="28"/>
      <c r="B213" s="31"/>
      <c r="C213" s="30"/>
      <c r="D213" s="26"/>
      <c r="E213" s="26"/>
      <c r="F213" s="26"/>
      <c r="G213" s="26"/>
      <c r="H213" s="29"/>
      <c r="I213" s="29"/>
    </row>
    <row r="214" spans="1:9" ht="15" x14ac:dyDescent="0.25">
      <c r="A214" s="28"/>
      <c r="B214" s="31"/>
      <c r="C214" s="30" t="s">
        <v>11</v>
      </c>
      <c r="D214" s="26"/>
      <c r="E214" s="26"/>
      <c r="F214" s="26"/>
      <c r="G214" s="26"/>
      <c r="H214" s="29"/>
      <c r="I214" s="29"/>
    </row>
    <row r="215" spans="1:9" ht="15" x14ac:dyDescent="0.25">
      <c r="A215" s="28"/>
      <c r="B215" s="27"/>
      <c r="C215" s="26" t="s">
        <v>10</v>
      </c>
      <c r="D215" s="25">
        <v>41082.300000000003</v>
      </c>
      <c r="E215" s="25">
        <v>41424.800000000003</v>
      </c>
      <c r="F215" s="25">
        <f>F87+F90+F94+F100+F108+F112+F132+F138+F143+F149+F154+F159+F164+F169+F179+F185+F192+F119</f>
        <v>8679.7000000000007</v>
      </c>
      <c r="G215" s="25">
        <v>8384.2000000000007</v>
      </c>
      <c r="H215" s="24">
        <f>G215/E215*100</f>
        <v>20.239566636411038</v>
      </c>
      <c r="I215" s="23">
        <f>G215/F215*100</f>
        <v>96.595504452918874</v>
      </c>
    </row>
    <row r="216" spans="1:9" ht="15" x14ac:dyDescent="0.25">
      <c r="A216" s="28"/>
      <c r="B216" s="27"/>
      <c r="C216" s="26" t="s">
        <v>9</v>
      </c>
      <c r="D216" s="25">
        <v>12406.9</v>
      </c>
      <c r="E216" s="25">
        <v>12510.3</v>
      </c>
      <c r="F216" s="25">
        <f>F88+F91+F95+F101+F109+F113+F133+F139+F144+F150+F155+F160+F165+F170+F180+F186+F193+F120+F175</f>
        <v>2296.8000000000002</v>
      </c>
      <c r="G216" s="25">
        <v>1940.3</v>
      </c>
      <c r="H216" s="24">
        <f>G216/E216*100</f>
        <v>15.509620073059798</v>
      </c>
      <c r="I216" s="23">
        <f>G216/F216*100</f>
        <v>84.478404737025414</v>
      </c>
    </row>
    <row r="217" spans="1:9" ht="15.75" x14ac:dyDescent="0.25">
      <c r="A217" s="14"/>
      <c r="B217" s="19"/>
      <c r="C217" s="11"/>
      <c r="D217" s="22"/>
      <c r="E217" s="22"/>
      <c r="F217" s="22"/>
      <c r="G217" s="22"/>
      <c r="H217" s="21"/>
      <c r="I217" s="20"/>
    </row>
    <row r="218" spans="1:9" ht="18.75" x14ac:dyDescent="0.3">
      <c r="A218" s="14"/>
      <c r="B218" s="19"/>
      <c r="C218" s="16" t="s">
        <v>8</v>
      </c>
      <c r="D218" s="16"/>
      <c r="E218" s="16"/>
      <c r="F218" s="16" t="s">
        <v>7</v>
      </c>
      <c r="G218" s="16"/>
      <c r="H218" s="15"/>
      <c r="I218" s="15"/>
    </row>
    <row r="219" spans="1:9" ht="18.75" x14ac:dyDescent="0.3">
      <c r="A219" s="18"/>
      <c r="B219" s="17"/>
      <c r="C219" s="11"/>
      <c r="D219" s="11"/>
      <c r="E219" s="11"/>
      <c r="F219" s="11"/>
      <c r="G219" s="11"/>
      <c r="H219" s="10"/>
      <c r="I219" s="10"/>
    </row>
    <row r="220" spans="1:9" ht="18.75" x14ac:dyDescent="0.3">
      <c r="A220" s="18"/>
      <c r="B220" s="17"/>
      <c r="C220" s="16" t="s">
        <v>6</v>
      </c>
      <c r="D220" s="16"/>
      <c r="E220" s="16"/>
      <c r="F220" s="16" t="s">
        <v>5</v>
      </c>
      <c r="G220" s="16"/>
      <c r="H220" s="15"/>
      <c r="I220" s="15"/>
    </row>
    <row r="221" spans="1:9" ht="15.75" x14ac:dyDescent="0.25">
      <c r="A221" s="14"/>
      <c r="B221" s="13"/>
      <c r="C221" s="11"/>
      <c r="D221" s="11"/>
      <c r="E221" s="11"/>
      <c r="F221" s="11"/>
      <c r="G221" s="11"/>
      <c r="H221" s="10"/>
      <c r="I221" s="10"/>
    </row>
    <row r="222" spans="1:9" ht="15.75" x14ac:dyDescent="0.25">
      <c r="A222" s="14"/>
      <c r="B222" s="13"/>
      <c r="C222" s="11" t="s">
        <v>4</v>
      </c>
      <c r="D222" s="11"/>
      <c r="E222" s="11"/>
      <c r="F222" s="11"/>
      <c r="G222" s="11"/>
      <c r="H222" s="10"/>
      <c r="I222" s="10"/>
    </row>
    <row r="223" spans="1:9" x14ac:dyDescent="0.2">
      <c r="A223" s="12" t="s">
        <v>3</v>
      </c>
      <c r="B223" s="12"/>
      <c r="C223" s="11" t="s">
        <v>2</v>
      </c>
      <c r="D223" s="11"/>
      <c r="E223" s="11"/>
      <c r="F223" s="11"/>
      <c r="G223" s="11"/>
      <c r="H223" s="10"/>
      <c r="I223" s="10"/>
    </row>
    <row r="224" spans="1:9" x14ac:dyDescent="0.2">
      <c r="A224" s="12" t="s">
        <v>1</v>
      </c>
      <c r="B224" s="12"/>
      <c r="C224" s="11" t="s">
        <v>0</v>
      </c>
      <c r="D224" s="11"/>
      <c r="E224" s="11"/>
      <c r="F224" s="11"/>
      <c r="G224" s="11"/>
      <c r="H224" s="10"/>
      <c r="I224" s="10"/>
    </row>
    <row r="225" spans="1:9" x14ac:dyDescent="0.2">
      <c r="A225" s="9"/>
      <c r="B225" s="9"/>
      <c r="C225" s="9"/>
      <c r="D225" s="8"/>
      <c r="E225" s="8"/>
      <c r="F225" s="8"/>
      <c r="G225" s="7"/>
      <c r="H225" s="6"/>
      <c r="I225" s="6"/>
    </row>
  </sheetData>
  <mergeCells count="12">
    <mergeCell ref="B2:H2"/>
    <mergeCell ref="C7:I7"/>
    <mergeCell ref="A4:A5"/>
    <mergeCell ref="G4:G5"/>
    <mergeCell ref="H4:I4"/>
    <mergeCell ref="B4:B5"/>
    <mergeCell ref="D4:F4"/>
    <mergeCell ref="C4:C5"/>
    <mergeCell ref="A58:A63"/>
    <mergeCell ref="A71:A72"/>
    <mergeCell ref="A82:I82"/>
    <mergeCell ref="C83:I83"/>
  </mergeCells>
  <pageMargins left="0.75" right="0.31" top="0.51" bottom="0.41" header="0.27" footer="0.33"/>
  <pageSetup paperSize="9" scale="7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01.04.2013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2016-03-02T04:07:32Z</dcterms:created>
  <dcterms:modified xsi:type="dcterms:W3CDTF">2016-03-02T04:07:56Z</dcterms:modified>
</cp:coreProperties>
</file>